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tables/table1.xml" ContentType="application/vnd.openxmlformats-officedocument.spreadsheetml.table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45" yWindow="-45" windowWidth="16020" windowHeight="12030"/>
  </bookViews>
  <sheets>
    <sheet name="Parametry" sheetId="1" r:id="rId1"/>
    <sheet name="Harmonogram" sheetId="2" r:id="rId2"/>
  </sheets>
  <calcPr calcId="125725"/>
  <webPublishing codePage="1252"/>
</workbook>
</file>

<file path=xl/calcChain.xml><?xml version="1.0" encoding="utf-8"?>
<calcChain xmlns="http://schemas.openxmlformats.org/spreadsheetml/2006/main">
  <c r="H16" i="1"/>
  <c r="H7" s="1"/>
  <c r="C7" i="2"/>
  <c r="C6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C1"/>
  <c r="C2"/>
  <c r="H11" i="1"/>
  <c r="C5" i="2"/>
  <c r="H4" i="1"/>
  <c r="C4" i="2" s="1"/>
  <c r="E15" i="1" l="1"/>
  <c r="E17"/>
  <c r="C3" i="2"/>
  <c r="C10" s="1"/>
  <c r="E13" i="1"/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E10"/>
  <c r="C71"/>
  <c r="C72"/>
  <c r="C73"/>
  <c r="C74"/>
  <c r="C75"/>
  <c r="C76"/>
  <c r="C77"/>
  <c r="C78"/>
  <c r="C79"/>
  <c r="C80"/>
  <c r="C81"/>
  <c r="C176" l="1"/>
  <c r="C180"/>
  <c r="C182"/>
  <c r="C184"/>
  <c r="C186"/>
  <c r="C188"/>
  <c r="C190"/>
  <c r="C192"/>
  <c r="C194"/>
  <c r="C196"/>
  <c r="C198"/>
  <c r="C200"/>
  <c r="C202"/>
  <c r="C204"/>
  <c r="C206"/>
  <c r="C208"/>
  <c r="C210"/>
  <c r="C212"/>
  <c r="C214"/>
  <c r="C216"/>
  <c r="C218"/>
  <c r="C220"/>
  <c r="C222"/>
  <c r="C224"/>
  <c r="C226"/>
  <c r="C228"/>
  <c r="C230"/>
  <c r="C232"/>
  <c r="C234"/>
  <c r="C236"/>
  <c r="C238"/>
  <c r="C240"/>
  <c r="C242"/>
  <c r="C244"/>
  <c r="C246"/>
  <c r="C248"/>
  <c r="C250"/>
  <c r="C252"/>
  <c r="C254"/>
  <c r="C256"/>
  <c r="C258"/>
  <c r="C260"/>
  <c r="C262"/>
  <c r="C264"/>
  <c r="C266"/>
  <c r="C267"/>
  <c r="C269"/>
  <c r="C271"/>
  <c r="C273"/>
  <c r="C275"/>
  <c r="C277"/>
  <c r="C279"/>
  <c r="C281"/>
  <c r="C283"/>
  <c r="C285"/>
  <c r="C287"/>
  <c r="C289"/>
  <c r="C291"/>
  <c r="C293"/>
  <c r="C295"/>
  <c r="C297"/>
  <c r="C299"/>
  <c r="C301"/>
  <c r="C303"/>
  <c r="C305"/>
  <c r="C307"/>
  <c r="C309"/>
  <c r="C310"/>
  <c r="C312"/>
  <c r="C314"/>
  <c r="C316"/>
  <c r="C318"/>
  <c r="C320"/>
  <c r="C322"/>
  <c r="C324"/>
  <c r="C326"/>
  <c r="C328"/>
  <c r="C330"/>
  <c r="C332"/>
  <c r="C334"/>
  <c r="C336"/>
  <c r="C338"/>
  <c r="C340"/>
  <c r="C342"/>
  <c r="C344"/>
  <c r="C346"/>
  <c r="C348"/>
  <c r="C350"/>
  <c r="C352"/>
  <c r="C354"/>
  <c r="C356"/>
  <c r="C358"/>
  <c r="C360"/>
  <c r="C362"/>
  <c r="C364"/>
  <c r="C366"/>
  <c r="C368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7"/>
  <c r="C178"/>
  <c r="C179"/>
  <c r="C181"/>
  <c r="C183"/>
  <c r="C185"/>
  <c r="C187"/>
  <c r="C189"/>
  <c r="C191"/>
  <c r="C193"/>
  <c r="C195"/>
  <c r="C197"/>
  <c r="C199"/>
  <c r="C201"/>
  <c r="C203"/>
  <c r="C205"/>
  <c r="C207"/>
  <c r="C209"/>
  <c r="C211"/>
  <c r="C213"/>
  <c r="C215"/>
  <c r="C217"/>
  <c r="C219"/>
  <c r="C221"/>
  <c r="C223"/>
  <c r="C225"/>
  <c r="C227"/>
  <c r="C229"/>
  <c r="C231"/>
  <c r="C233"/>
  <c r="C235"/>
  <c r="C237"/>
  <c r="C239"/>
  <c r="C241"/>
  <c r="C243"/>
  <c r="C245"/>
  <c r="C247"/>
  <c r="C249"/>
  <c r="C251"/>
  <c r="C253"/>
  <c r="C255"/>
  <c r="C257"/>
  <c r="C259"/>
  <c r="C261"/>
  <c r="C263"/>
  <c r="C265"/>
  <c r="C268"/>
  <c r="C270"/>
  <c r="C272"/>
  <c r="C274"/>
  <c r="C276"/>
  <c r="C278"/>
  <c r="C280"/>
  <c r="C282"/>
  <c r="C284"/>
  <c r="C286"/>
  <c r="C288"/>
  <c r="C290"/>
  <c r="C292"/>
  <c r="C294"/>
  <c r="C296"/>
  <c r="C298"/>
  <c r="C300"/>
  <c r="C302"/>
  <c r="C304"/>
  <c r="C306"/>
  <c r="C308"/>
  <c r="C311"/>
  <c r="C313"/>
  <c r="C315"/>
  <c r="C317"/>
  <c r="C319"/>
  <c r="C321"/>
  <c r="C323"/>
  <c r="C325"/>
  <c r="C327"/>
  <c r="C329"/>
  <c r="C331"/>
  <c r="C333"/>
  <c r="C335"/>
  <c r="C337"/>
  <c r="C339"/>
  <c r="C341"/>
  <c r="C343"/>
  <c r="C345"/>
  <c r="C347"/>
  <c r="C349"/>
  <c r="C351"/>
  <c r="C353"/>
  <c r="C355"/>
  <c r="C357"/>
  <c r="C359"/>
  <c r="C361"/>
  <c r="C363"/>
  <c r="C365"/>
  <c r="C367"/>
  <c r="C369"/>
  <c r="D10"/>
  <c r="F10" s="1"/>
  <c r="E11" l="1"/>
  <c r="D11" s="1"/>
  <c r="F11" s="1"/>
  <c r="E12" l="1"/>
  <c r="D12" s="1"/>
  <c r="F12" s="1"/>
  <c r="E13" l="1"/>
  <c r="D13" s="1"/>
  <c r="F13" s="1"/>
  <c r="E14" l="1"/>
  <c r="D14" s="1"/>
  <c r="F14" s="1"/>
  <c r="E15" l="1"/>
  <c r="D15" s="1"/>
  <c r="F15" s="1"/>
  <c r="E16" l="1"/>
  <c r="D16" s="1"/>
  <c r="F16" s="1"/>
  <c r="E17" l="1"/>
  <c r="D17" s="1"/>
  <c r="F17" s="1"/>
  <c r="E18" l="1"/>
  <c r="D18" s="1"/>
  <c r="F18" s="1"/>
  <c r="E19" l="1"/>
  <c r="D19" s="1"/>
  <c r="F19" s="1"/>
  <c r="E20" l="1"/>
  <c r="D20" s="1"/>
  <c r="F20" s="1"/>
  <c r="E21" l="1"/>
  <c r="D21" s="1"/>
  <c r="F21" s="1"/>
  <c r="E22" l="1"/>
  <c r="D22" s="1"/>
  <c r="F22" s="1"/>
  <c r="E23" l="1"/>
  <c r="D23" s="1"/>
  <c r="F23" s="1"/>
  <c r="E24" l="1"/>
  <c r="D24" s="1"/>
  <c r="F24" s="1"/>
  <c r="E25" l="1"/>
  <c r="D25" s="1"/>
  <c r="F25" s="1"/>
  <c r="E26" l="1"/>
  <c r="D26" s="1"/>
  <c r="F26" s="1"/>
  <c r="E27" l="1"/>
  <c r="D27" s="1"/>
  <c r="F27" s="1"/>
  <c r="E28" l="1"/>
  <c r="D28" s="1"/>
  <c r="F28" s="1"/>
  <c r="E29" l="1"/>
  <c r="D29" s="1"/>
  <c r="F29" s="1"/>
  <c r="E30" l="1"/>
  <c r="D30" s="1"/>
  <c r="F30" s="1"/>
  <c r="E31" l="1"/>
  <c r="D31" s="1"/>
  <c r="F31" s="1"/>
  <c r="E32" l="1"/>
  <c r="D32" s="1"/>
  <c r="F32" s="1"/>
  <c r="E33" l="1"/>
  <c r="D33" s="1"/>
  <c r="F33" s="1"/>
  <c r="E34" l="1"/>
  <c r="D34" s="1"/>
  <c r="F34" s="1"/>
  <c r="E35" l="1"/>
  <c r="D35" s="1"/>
  <c r="F35" s="1"/>
  <c r="E36" l="1"/>
  <c r="D36" s="1"/>
  <c r="F36" s="1"/>
  <c r="E37" l="1"/>
  <c r="D37" s="1"/>
  <c r="F37" s="1"/>
  <c r="E38" l="1"/>
  <c r="D38" s="1"/>
  <c r="F38" s="1"/>
  <c r="E39" l="1"/>
  <c r="D39" s="1"/>
  <c r="F39" s="1"/>
  <c r="E40" l="1"/>
  <c r="D40" s="1"/>
  <c r="F40" s="1"/>
  <c r="E41" l="1"/>
  <c r="D41" s="1"/>
  <c r="F41" s="1"/>
  <c r="E42" l="1"/>
  <c r="D42" s="1"/>
  <c r="F42" s="1"/>
  <c r="E43" l="1"/>
  <c r="D43" s="1"/>
  <c r="F43" s="1"/>
  <c r="E44" l="1"/>
  <c r="D44" s="1"/>
  <c r="F44" s="1"/>
  <c r="E45" l="1"/>
  <c r="D45" s="1"/>
  <c r="F45" s="1"/>
  <c r="E46" l="1"/>
  <c r="D46" s="1"/>
  <c r="F46" s="1"/>
  <c r="E47" l="1"/>
  <c r="D47" s="1"/>
  <c r="F47" s="1"/>
  <c r="E48" l="1"/>
  <c r="D48" s="1"/>
  <c r="F48" s="1"/>
  <c r="E49" l="1"/>
  <c r="D49" s="1"/>
  <c r="F49" s="1"/>
  <c r="E50" l="1"/>
  <c r="D50" s="1"/>
  <c r="F50" s="1"/>
  <c r="E51" l="1"/>
  <c r="D51" s="1"/>
  <c r="F51" s="1"/>
  <c r="E52" l="1"/>
  <c r="D52" s="1"/>
  <c r="F52" s="1"/>
  <c r="E53" l="1"/>
  <c r="D53" s="1"/>
  <c r="F53" s="1"/>
  <c r="E54" l="1"/>
  <c r="D54" s="1"/>
  <c r="F54" s="1"/>
  <c r="E55" l="1"/>
  <c r="D55" s="1"/>
  <c r="F55" s="1"/>
  <c r="E56" l="1"/>
  <c r="D56" s="1"/>
  <c r="F56" s="1"/>
  <c r="E57" l="1"/>
  <c r="D57" s="1"/>
  <c r="F57" s="1"/>
  <c r="E58" l="1"/>
  <c r="D58" s="1"/>
  <c r="F58" s="1"/>
  <c r="E59" l="1"/>
  <c r="D59" s="1"/>
  <c r="F59" s="1"/>
  <c r="E60" l="1"/>
  <c r="D60" s="1"/>
  <c r="F60" s="1"/>
  <c r="E61" l="1"/>
  <c r="D61" s="1"/>
  <c r="F61" s="1"/>
  <c r="E62" l="1"/>
  <c r="D62" s="1"/>
  <c r="F62" s="1"/>
  <c r="E63" l="1"/>
  <c r="D63" s="1"/>
  <c r="F63" s="1"/>
  <c r="E64" l="1"/>
  <c r="D64" s="1"/>
  <c r="F64" s="1"/>
  <c r="E65" l="1"/>
  <c r="D65" s="1"/>
  <c r="F65" s="1"/>
  <c r="E66" l="1"/>
  <c r="D66" s="1"/>
  <c r="F66" s="1"/>
  <c r="E67" l="1"/>
  <c r="D67" s="1"/>
  <c r="F67" s="1"/>
  <c r="E68" l="1"/>
  <c r="D68" s="1"/>
  <c r="F68" s="1"/>
  <c r="E69" l="1"/>
  <c r="D69" s="1"/>
  <c r="F69" s="1"/>
  <c r="E70" l="1"/>
  <c r="D70" s="1"/>
  <c r="F70" s="1"/>
  <c r="E71" l="1"/>
  <c r="D71" s="1"/>
  <c r="F71" s="1"/>
  <c r="E72" l="1"/>
  <c r="D72" s="1"/>
  <c r="F72" s="1"/>
  <c r="E73" l="1"/>
  <c r="D73" s="1"/>
  <c r="F73" s="1"/>
  <c r="E74" l="1"/>
  <c r="D74" s="1"/>
  <c r="F74" s="1"/>
  <c r="E75" l="1"/>
  <c r="D75" s="1"/>
  <c r="F75" s="1"/>
  <c r="E76" l="1"/>
  <c r="D76" s="1"/>
  <c r="F76" s="1"/>
  <c r="E77" l="1"/>
  <c r="D77" s="1"/>
  <c r="F77" s="1"/>
  <c r="E78" l="1"/>
  <c r="D78" s="1"/>
  <c r="F78" s="1"/>
  <c r="E79" l="1"/>
  <c r="D79" s="1"/>
  <c r="F79" s="1"/>
  <c r="E80" l="1"/>
  <c r="D80" s="1"/>
  <c r="F80" s="1"/>
  <c r="E81" l="1"/>
  <c r="D81" s="1"/>
  <c r="F81" s="1"/>
  <c r="E82" l="1"/>
  <c r="D82" s="1"/>
  <c r="F82" s="1"/>
  <c r="E83" l="1"/>
  <c r="D83" s="1"/>
  <c r="F83" s="1"/>
  <c r="E84" l="1"/>
  <c r="D84" s="1"/>
  <c r="F84" s="1"/>
  <c r="E85" l="1"/>
  <c r="D85" s="1"/>
  <c r="F85" s="1"/>
  <c r="E86" l="1"/>
  <c r="D86" s="1"/>
  <c r="F86" s="1"/>
  <c r="E87" l="1"/>
  <c r="D87" s="1"/>
  <c r="F87" s="1"/>
  <c r="E88" l="1"/>
  <c r="D88" s="1"/>
  <c r="F88" s="1"/>
  <c r="E89" l="1"/>
  <c r="D89" s="1"/>
  <c r="F89" s="1"/>
  <c r="E90" l="1"/>
  <c r="D90" s="1"/>
  <c r="F90" s="1"/>
  <c r="E91" l="1"/>
  <c r="D91" s="1"/>
  <c r="F91" s="1"/>
  <c r="E92" l="1"/>
  <c r="D92" s="1"/>
  <c r="F92" s="1"/>
  <c r="E93" l="1"/>
  <c r="D93" s="1"/>
  <c r="F93" s="1"/>
  <c r="E94" l="1"/>
  <c r="D94" s="1"/>
  <c r="F94" s="1"/>
  <c r="E95" l="1"/>
  <c r="D95" s="1"/>
  <c r="F95" s="1"/>
  <c r="E96" l="1"/>
  <c r="D96" s="1"/>
  <c r="F96" s="1"/>
  <c r="E97" l="1"/>
  <c r="D97" s="1"/>
  <c r="F97" s="1"/>
  <c r="E98" l="1"/>
  <c r="D98" s="1"/>
  <c r="F98" s="1"/>
  <c r="E99" l="1"/>
  <c r="D99" s="1"/>
  <c r="F99" s="1"/>
  <c r="E100" l="1"/>
  <c r="D100" s="1"/>
  <c r="F100" s="1"/>
  <c r="E101" l="1"/>
  <c r="D101" s="1"/>
  <c r="F101" s="1"/>
  <c r="E102" l="1"/>
  <c r="D102" s="1"/>
  <c r="F102" s="1"/>
  <c r="E103" l="1"/>
  <c r="D103" s="1"/>
  <c r="F103" s="1"/>
  <c r="E104" l="1"/>
  <c r="D104" s="1"/>
  <c r="F104" s="1"/>
  <c r="E105" l="1"/>
  <c r="D105" s="1"/>
  <c r="F105" s="1"/>
  <c r="E106" l="1"/>
  <c r="D106" s="1"/>
  <c r="F106" s="1"/>
  <c r="E107" l="1"/>
  <c r="D107" s="1"/>
  <c r="F107" s="1"/>
  <c r="E108" l="1"/>
  <c r="D108" s="1"/>
  <c r="F108" s="1"/>
  <c r="E109" l="1"/>
  <c r="D109" s="1"/>
  <c r="F109" s="1"/>
  <c r="E110" l="1"/>
  <c r="D110" s="1"/>
  <c r="F110" s="1"/>
  <c r="E111" l="1"/>
  <c r="D111" s="1"/>
  <c r="F111" s="1"/>
  <c r="E112" l="1"/>
  <c r="D112" s="1"/>
  <c r="F112" s="1"/>
  <c r="E113" l="1"/>
  <c r="D113" s="1"/>
  <c r="F113" s="1"/>
  <c r="E114" l="1"/>
  <c r="D114" s="1"/>
  <c r="F114" s="1"/>
  <c r="E115" l="1"/>
  <c r="D115" s="1"/>
  <c r="F115" s="1"/>
  <c r="E116" l="1"/>
  <c r="D116" s="1"/>
  <c r="F116" s="1"/>
  <c r="E117" l="1"/>
  <c r="D117" s="1"/>
  <c r="F117" s="1"/>
  <c r="E118" l="1"/>
  <c r="D118" s="1"/>
  <c r="F118" s="1"/>
  <c r="E119" l="1"/>
  <c r="D119" s="1"/>
  <c r="F119" s="1"/>
  <c r="E120" l="1"/>
  <c r="D120" s="1"/>
  <c r="F120" s="1"/>
  <c r="E121" l="1"/>
  <c r="D121" s="1"/>
  <c r="F121" s="1"/>
  <c r="E122" l="1"/>
  <c r="D122" s="1"/>
  <c r="F122" s="1"/>
  <c r="E123" l="1"/>
  <c r="D123" s="1"/>
  <c r="F123" s="1"/>
  <c r="E124" l="1"/>
  <c r="D124" s="1"/>
  <c r="F124" s="1"/>
  <c r="E125" l="1"/>
  <c r="D125" s="1"/>
  <c r="F125" s="1"/>
  <c r="E126" l="1"/>
  <c r="D126" s="1"/>
  <c r="F126" s="1"/>
  <c r="E127" l="1"/>
  <c r="D127" s="1"/>
  <c r="F127" s="1"/>
  <c r="E128" l="1"/>
  <c r="D128" s="1"/>
  <c r="F128" s="1"/>
  <c r="E129" l="1"/>
  <c r="D129" s="1"/>
  <c r="F129" s="1"/>
  <c r="E130" l="1"/>
  <c r="D130" s="1"/>
  <c r="F130" s="1"/>
  <c r="E131" l="1"/>
  <c r="D131" s="1"/>
  <c r="F131" s="1"/>
  <c r="E132" l="1"/>
  <c r="D132" s="1"/>
  <c r="F132" s="1"/>
  <c r="E133" l="1"/>
  <c r="D133" s="1"/>
  <c r="F133" s="1"/>
  <c r="E134" l="1"/>
  <c r="D134" s="1"/>
  <c r="F134" s="1"/>
  <c r="E135" l="1"/>
  <c r="D135" s="1"/>
  <c r="F135" s="1"/>
  <c r="E136" l="1"/>
  <c r="D136" s="1"/>
  <c r="F136" s="1"/>
  <c r="E137" l="1"/>
  <c r="D137" s="1"/>
  <c r="F137" s="1"/>
  <c r="E138" l="1"/>
  <c r="D138" s="1"/>
  <c r="F138" s="1"/>
  <c r="E139" l="1"/>
  <c r="D139" s="1"/>
  <c r="F139" s="1"/>
  <c r="E140" l="1"/>
  <c r="D140" s="1"/>
  <c r="F140" s="1"/>
  <c r="E141" l="1"/>
  <c r="D141" s="1"/>
  <c r="F141" s="1"/>
  <c r="E142" l="1"/>
  <c r="D142" s="1"/>
  <c r="F142" s="1"/>
  <c r="E143" l="1"/>
  <c r="D143" s="1"/>
  <c r="F143" s="1"/>
  <c r="E144" l="1"/>
  <c r="D144" s="1"/>
  <c r="F144" s="1"/>
  <c r="E145" l="1"/>
  <c r="D145" s="1"/>
  <c r="F145" s="1"/>
  <c r="E146" l="1"/>
  <c r="D146" s="1"/>
  <c r="F146" s="1"/>
  <c r="E147" l="1"/>
  <c r="D147" s="1"/>
  <c r="F147" s="1"/>
  <c r="E148" l="1"/>
  <c r="D148" s="1"/>
  <c r="F148" s="1"/>
  <c r="E149" l="1"/>
  <c r="D149" s="1"/>
  <c r="F149" s="1"/>
  <c r="E150" l="1"/>
  <c r="D150" s="1"/>
  <c r="F150" s="1"/>
  <c r="E151" l="1"/>
  <c r="D151" s="1"/>
  <c r="F151" s="1"/>
  <c r="E152" l="1"/>
  <c r="D152" s="1"/>
  <c r="F152" s="1"/>
  <c r="E153" l="1"/>
  <c r="D153" s="1"/>
  <c r="F153" s="1"/>
  <c r="E154" l="1"/>
  <c r="D154" s="1"/>
  <c r="F154" s="1"/>
  <c r="E155" l="1"/>
  <c r="D155" s="1"/>
  <c r="F155" s="1"/>
  <c r="E156" l="1"/>
  <c r="D156" s="1"/>
  <c r="F156" s="1"/>
  <c r="E157" l="1"/>
  <c r="D157" s="1"/>
  <c r="F157" s="1"/>
  <c r="E158" l="1"/>
  <c r="D158" s="1"/>
  <c r="F158" s="1"/>
  <c r="E159" l="1"/>
  <c r="D159" s="1"/>
  <c r="F159" s="1"/>
  <c r="E160" l="1"/>
  <c r="D160" s="1"/>
  <c r="F160" s="1"/>
  <c r="E161" l="1"/>
  <c r="D161" s="1"/>
  <c r="F161" s="1"/>
  <c r="E162" l="1"/>
  <c r="D162" s="1"/>
  <c r="F162" s="1"/>
  <c r="E163" l="1"/>
  <c r="D163" s="1"/>
  <c r="F163" s="1"/>
  <c r="E164" l="1"/>
  <c r="D164" s="1"/>
  <c r="F164" s="1"/>
  <c r="E165" l="1"/>
  <c r="D165" s="1"/>
  <c r="F165" s="1"/>
  <c r="E166" l="1"/>
  <c r="D166" s="1"/>
  <c r="F166" s="1"/>
  <c r="E167" l="1"/>
  <c r="D167" s="1"/>
  <c r="F167" s="1"/>
  <c r="E168" l="1"/>
  <c r="D168" s="1"/>
  <c r="F168" s="1"/>
  <c r="E169" l="1"/>
  <c r="D169" s="1"/>
  <c r="F169" s="1"/>
  <c r="E170" l="1"/>
  <c r="D170" s="1"/>
  <c r="F170" s="1"/>
  <c r="E171" l="1"/>
  <c r="D171" s="1"/>
  <c r="F171" s="1"/>
  <c r="E172" l="1"/>
  <c r="D172" s="1"/>
  <c r="F172" s="1"/>
  <c r="E173" l="1"/>
  <c r="D173" s="1"/>
  <c r="F173" s="1"/>
  <c r="E174" l="1"/>
  <c r="D174" s="1"/>
  <c r="F174" s="1"/>
  <c r="E175" l="1"/>
  <c r="D175" s="1"/>
  <c r="F175" s="1"/>
  <c r="E176" l="1"/>
  <c r="D176" s="1"/>
  <c r="F176" s="1"/>
  <c r="E177" l="1"/>
  <c r="D177" s="1"/>
  <c r="F177" s="1"/>
  <c r="E178" l="1"/>
  <c r="D178" s="1"/>
  <c r="F178" s="1"/>
  <c r="E179" l="1"/>
  <c r="D179" s="1"/>
  <c r="F179" s="1"/>
  <c r="E180" l="1"/>
  <c r="D180" s="1"/>
  <c r="F180" s="1"/>
  <c r="E181" l="1"/>
  <c r="D181" s="1"/>
  <c r="F181" s="1"/>
  <c r="E182" l="1"/>
  <c r="D182" s="1"/>
  <c r="F182" s="1"/>
  <c r="E183" l="1"/>
  <c r="D183" s="1"/>
  <c r="F183" s="1"/>
  <c r="E184" l="1"/>
  <c r="D184" s="1"/>
  <c r="F184" s="1"/>
  <c r="E185" l="1"/>
  <c r="D185" s="1"/>
  <c r="F185" s="1"/>
  <c r="E186" l="1"/>
  <c r="D186" s="1"/>
  <c r="F186" s="1"/>
  <c r="E187" l="1"/>
  <c r="D187" s="1"/>
  <c r="F187" s="1"/>
  <c r="E188" l="1"/>
  <c r="D188" s="1"/>
  <c r="F188" s="1"/>
  <c r="E189" l="1"/>
  <c r="D189" s="1"/>
  <c r="F189" s="1"/>
  <c r="E190" l="1"/>
  <c r="D190" s="1"/>
  <c r="F190" s="1"/>
  <c r="E191" l="1"/>
  <c r="D191" s="1"/>
  <c r="F191" s="1"/>
  <c r="E192" l="1"/>
  <c r="D192" s="1"/>
  <c r="F192" s="1"/>
  <c r="E193" l="1"/>
  <c r="D193" s="1"/>
  <c r="F193" s="1"/>
  <c r="E194" l="1"/>
  <c r="D194" s="1"/>
  <c r="F194" s="1"/>
  <c r="E195" l="1"/>
  <c r="D195" s="1"/>
  <c r="F195" s="1"/>
  <c r="E196" l="1"/>
  <c r="D196" s="1"/>
  <c r="F196" s="1"/>
  <c r="E197" l="1"/>
  <c r="D197" s="1"/>
  <c r="F197" s="1"/>
  <c r="E198" l="1"/>
  <c r="D198" s="1"/>
  <c r="F198" s="1"/>
  <c r="E199" l="1"/>
  <c r="D199" s="1"/>
  <c r="F199" s="1"/>
  <c r="E200" l="1"/>
  <c r="D200" s="1"/>
  <c r="F200" s="1"/>
  <c r="E201" l="1"/>
  <c r="D201" s="1"/>
  <c r="F201" s="1"/>
  <c r="E202" l="1"/>
  <c r="D202" s="1"/>
  <c r="F202" s="1"/>
  <c r="E203" l="1"/>
  <c r="D203" s="1"/>
  <c r="F203" s="1"/>
  <c r="E204" l="1"/>
  <c r="D204" s="1"/>
  <c r="F204" s="1"/>
  <c r="E205" l="1"/>
  <c r="D205" s="1"/>
  <c r="F205" s="1"/>
  <c r="E206" l="1"/>
  <c r="D206" s="1"/>
  <c r="F206" s="1"/>
  <c r="E207" l="1"/>
  <c r="D207" s="1"/>
  <c r="F207" s="1"/>
  <c r="E208" l="1"/>
  <c r="D208" s="1"/>
  <c r="F208" s="1"/>
  <c r="E209" l="1"/>
  <c r="D209" s="1"/>
  <c r="F209" s="1"/>
  <c r="E210" l="1"/>
  <c r="D210" s="1"/>
  <c r="F210" s="1"/>
  <c r="E211" l="1"/>
  <c r="D211" s="1"/>
  <c r="F211" s="1"/>
  <c r="E212" l="1"/>
  <c r="D212" s="1"/>
  <c r="F212" s="1"/>
  <c r="E213" l="1"/>
  <c r="D213" s="1"/>
  <c r="F213" s="1"/>
  <c r="E214" l="1"/>
  <c r="D214" s="1"/>
  <c r="F214" s="1"/>
  <c r="E215" l="1"/>
  <c r="D215" s="1"/>
  <c r="F215" s="1"/>
  <c r="E216" l="1"/>
  <c r="D216" s="1"/>
  <c r="F216" s="1"/>
  <c r="E217" l="1"/>
  <c r="D217" s="1"/>
  <c r="F217" s="1"/>
  <c r="E218" l="1"/>
  <c r="D218" s="1"/>
  <c r="F218" s="1"/>
  <c r="E219" l="1"/>
  <c r="D219" s="1"/>
  <c r="F219" s="1"/>
  <c r="E220" l="1"/>
  <c r="D220" s="1"/>
  <c r="F220" s="1"/>
  <c r="E221" l="1"/>
  <c r="D221" s="1"/>
  <c r="F221" s="1"/>
  <c r="E222" l="1"/>
  <c r="D222" s="1"/>
  <c r="F222" s="1"/>
  <c r="E223" l="1"/>
  <c r="D223" s="1"/>
  <c r="F223" s="1"/>
  <c r="E224" l="1"/>
  <c r="D224" s="1"/>
  <c r="F224" s="1"/>
  <c r="E225" l="1"/>
  <c r="D225" s="1"/>
  <c r="F225" s="1"/>
  <c r="E226" l="1"/>
  <c r="D226" s="1"/>
  <c r="F226" s="1"/>
  <c r="E227" l="1"/>
  <c r="D227" s="1"/>
  <c r="F227" s="1"/>
  <c r="E228" l="1"/>
  <c r="D228" s="1"/>
  <c r="F228" s="1"/>
  <c r="E229" l="1"/>
  <c r="D229" s="1"/>
  <c r="F229" s="1"/>
  <c r="E230" l="1"/>
  <c r="D230" s="1"/>
  <c r="F230" s="1"/>
  <c r="E231" l="1"/>
  <c r="D231" s="1"/>
  <c r="F231" s="1"/>
  <c r="E232" l="1"/>
  <c r="D232" s="1"/>
  <c r="F232" s="1"/>
  <c r="E233" l="1"/>
  <c r="D233" s="1"/>
  <c r="F233" s="1"/>
  <c r="E234" l="1"/>
  <c r="D234" s="1"/>
  <c r="F234" s="1"/>
  <c r="E235" l="1"/>
  <c r="D235" s="1"/>
  <c r="F235" s="1"/>
  <c r="E236" l="1"/>
  <c r="D236" s="1"/>
  <c r="F236" s="1"/>
  <c r="E237" l="1"/>
  <c r="D237" s="1"/>
  <c r="F237" s="1"/>
  <c r="E238" l="1"/>
  <c r="D238" s="1"/>
  <c r="F238" s="1"/>
  <c r="E239" l="1"/>
  <c r="D239" s="1"/>
  <c r="F239" s="1"/>
  <c r="E240" l="1"/>
  <c r="D240" s="1"/>
  <c r="F240" s="1"/>
  <c r="E241" l="1"/>
  <c r="D241" s="1"/>
  <c r="F241" s="1"/>
  <c r="E242" l="1"/>
  <c r="D242" s="1"/>
  <c r="F242" s="1"/>
  <c r="E243" l="1"/>
  <c r="D243" s="1"/>
  <c r="F243" s="1"/>
  <c r="E244" l="1"/>
  <c r="D244" s="1"/>
  <c r="F244" s="1"/>
  <c r="E245" l="1"/>
  <c r="D245" s="1"/>
  <c r="F245" s="1"/>
  <c r="E246" l="1"/>
  <c r="D246" s="1"/>
  <c r="F246" s="1"/>
  <c r="E247" l="1"/>
  <c r="D247" s="1"/>
  <c r="F247" s="1"/>
  <c r="E248" l="1"/>
  <c r="D248" s="1"/>
  <c r="F248" s="1"/>
  <c r="E249" l="1"/>
  <c r="D249" s="1"/>
  <c r="F249" s="1"/>
  <c r="E250" l="1"/>
  <c r="D250" s="1"/>
  <c r="F250" s="1"/>
  <c r="E251" l="1"/>
  <c r="D251" s="1"/>
  <c r="F251" s="1"/>
  <c r="E252" l="1"/>
  <c r="D252" s="1"/>
  <c r="F252" s="1"/>
  <c r="E253" l="1"/>
  <c r="D253" s="1"/>
  <c r="F253" s="1"/>
  <c r="E254" l="1"/>
  <c r="D254" s="1"/>
  <c r="F254" s="1"/>
  <c r="E255" l="1"/>
  <c r="D255" s="1"/>
  <c r="F255" s="1"/>
  <c r="E256" l="1"/>
  <c r="D256" s="1"/>
  <c r="F256" s="1"/>
  <c r="E257" l="1"/>
  <c r="D257" s="1"/>
  <c r="F257" s="1"/>
  <c r="E258" l="1"/>
  <c r="D258" s="1"/>
  <c r="F258" s="1"/>
  <c r="E259" l="1"/>
  <c r="D259" s="1"/>
  <c r="F259" s="1"/>
  <c r="E260" l="1"/>
  <c r="D260" s="1"/>
  <c r="F260" s="1"/>
  <c r="E261" l="1"/>
  <c r="D261" s="1"/>
  <c r="F261" s="1"/>
  <c r="E262" l="1"/>
  <c r="D262" s="1"/>
  <c r="F262" s="1"/>
  <c r="E263" l="1"/>
  <c r="D263" s="1"/>
  <c r="F263" s="1"/>
  <c r="E264" l="1"/>
  <c r="D264" s="1"/>
  <c r="F264" s="1"/>
  <c r="E265" l="1"/>
  <c r="D265" s="1"/>
  <c r="F265" s="1"/>
  <c r="E266" l="1"/>
  <c r="D266" s="1"/>
  <c r="F266" s="1"/>
  <c r="E267" l="1"/>
  <c r="D267" s="1"/>
  <c r="F267" s="1"/>
  <c r="E268" l="1"/>
  <c r="D268" s="1"/>
  <c r="F268" s="1"/>
  <c r="E269" l="1"/>
  <c r="D269" s="1"/>
  <c r="F269" l="1"/>
  <c r="E270" l="1"/>
  <c r="D270" s="1"/>
  <c r="F270" l="1"/>
  <c r="E271" l="1"/>
  <c r="D271" s="1"/>
  <c r="F271" l="1"/>
  <c r="E272" l="1"/>
  <c r="D272" s="1"/>
  <c r="F272" l="1"/>
  <c r="E273" l="1"/>
  <c r="D273" s="1"/>
  <c r="F273" l="1"/>
  <c r="E274" l="1"/>
  <c r="D274" s="1"/>
  <c r="F274" l="1"/>
  <c r="E275" l="1"/>
  <c r="D275" s="1"/>
  <c r="F275" l="1"/>
  <c r="E276" l="1"/>
  <c r="D276" s="1"/>
  <c r="F276" l="1"/>
  <c r="E277" l="1"/>
  <c r="D277" s="1"/>
  <c r="F277" l="1"/>
  <c r="E278" l="1"/>
  <c r="D278" s="1"/>
  <c r="F278" l="1"/>
  <c r="E279" l="1"/>
  <c r="D279" s="1"/>
  <c r="F279" l="1"/>
  <c r="E280" l="1"/>
  <c r="D280" s="1"/>
  <c r="F280" l="1"/>
  <c r="E281" l="1"/>
  <c r="D281" s="1"/>
  <c r="F281" l="1"/>
  <c r="E282" l="1"/>
  <c r="D282" s="1"/>
  <c r="F282" l="1"/>
  <c r="E283" l="1"/>
  <c r="D283" s="1"/>
  <c r="F283" l="1"/>
  <c r="E284" l="1"/>
  <c r="D284" s="1"/>
  <c r="F284" l="1"/>
  <c r="E285" l="1"/>
  <c r="D285" s="1"/>
  <c r="F285" l="1"/>
  <c r="E286" l="1"/>
  <c r="D286" s="1"/>
  <c r="F286" l="1"/>
  <c r="E287" l="1"/>
  <c r="D287" s="1"/>
  <c r="F287" l="1"/>
  <c r="E288" l="1"/>
  <c r="D288" s="1"/>
  <c r="F288" l="1"/>
  <c r="E289" l="1"/>
  <c r="D289" s="1"/>
  <c r="F289" l="1"/>
  <c r="E290" l="1"/>
  <c r="D290" s="1"/>
  <c r="F290" l="1"/>
  <c r="E291" l="1"/>
  <c r="D291" s="1"/>
  <c r="F291" l="1"/>
  <c r="E292" l="1"/>
  <c r="D292" s="1"/>
  <c r="F292" l="1"/>
  <c r="E293" l="1"/>
  <c r="D293" s="1"/>
  <c r="F293" l="1"/>
  <c r="E294" l="1"/>
  <c r="D294" s="1"/>
  <c r="F294" l="1"/>
  <c r="E295" l="1"/>
  <c r="D295" s="1"/>
  <c r="F295" l="1"/>
  <c r="E296" l="1"/>
  <c r="D296" s="1"/>
  <c r="F296" l="1"/>
  <c r="E297" l="1"/>
  <c r="D297" s="1"/>
  <c r="F297" l="1"/>
  <c r="E298" l="1"/>
  <c r="D298" s="1"/>
  <c r="F298" l="1"/>
  <c r="E299" l="1"/>
  <c r="D299" s="1"/>
  <c r="F299" l="1"/>
  <c r="E300" l="1"/>
  <c r="D300" s="1"/>
  <c r="F300" l="1"/>
  <c r="E301" l="1"/>
  <c r="D301" s="1"/>
  <c r="F301" l="1"/>
  <c r="E302" l="1"/>
  <c r="D302" s="1"/>
  <c r="F302" l="1"/>
  <c r="E303" l="1"/>
  <c r="D303" s="1"/>
  <c r="F303" l="1"/>
  <c r="E304" l="1"/>
  <c r="D304" s="1"/>
  <c r="F304" l="1"/>
  <c r="E305" l="1"/>
  <c r="D305" s="1"/>
  <c r="F305" l="1"/>
  <c r="E306" l="1"/>
  <c r="D306" s="1"/>
  <c r="F306" l="1"/>
  <c r="E307" l="1"/>
  <c r="D307" s="1"/>
  <c r="F307" l="1"/>
  <c r="E308" l="1"/>
  <c r="D308" s="1"/>
  <c r="F308" l="1"/>
  <c r="E309" l="1"/>
  <c r="D309" s="1"/>
  <c r="F309" l="1"/>
  <c r="E310" l="1"/>
  <c r="D310" s="1"/>
  <c r="F310" l="1"/>
  <c r="E311" l="1"/>
  <c r="D311" s="1"/>
  <c r="F311" l="1"/>
  <c r="E312" l="1"/>
  <c r="D312" s="1"/>
  <c r="F312" l="1"/>
  <c r="E313" l="1"/>
  <c r="D313" s="1"/>
  <c r="F313" l="1"/>
  <c r="E314" l="1"/>
  <c r="D314" s="1"/>
  <c r="F314" l="1"/>
  <c r="E315" l="1"/>
  <c r="D315" s="1"/>
  <c r="F315" l="1"/>
  <c r="E316" l="1"/>
  <c r="D316" s="1"/>
  <c r="F316" l="1"/>
  <c r="E317" l="1"/>
  <c r="D317" s="1"/>
  <c r="F317" l="1"/>
  <c r="E318" l="1"/>
  <c r="D318" s="1"/>
  <c r="F318" l="1"/>
  <c r="E319" l="1"/>
  <c r="D319" s="1"/>
  <c r="F319" l="1"/>
  <c r="E320" l="1"/>
  <c r="D320" s="1"/>
  <c r="F320" l="1"/>
  <c r="E321" l="1"/>
  <c r="D321" s="1"/>
  <c r="F321" l="1"/>
  <c r="E322" l="1"/>
  <c r="D322" s="1"/>
  <c r="F322" l="1"/>
  <c r="E323" l="1"/>
  <c r="D323" s="1"/>
  <c r="F323" l="1"/>
  <c r="E324" l="1"/>
  <c r="D324" s="1"/>
  <c r="F324" l="1"/>
  <c r="E325" l="1"/>
  <c r="D325" s="1"/>
  <c r="F325" l="1"/>
  <c r="E326" l="1"/>
  <c r="D326" s="1"/>
  <c r="F326" l="1"/>
  <c r="E327" l="1"/>
  <c r="D327" s="1"/>
  <c r="F327" l="1"/>
  <c r="E328" l="1"/>
  <c r="D328" s="1"/>
  <c r="F328" l="1"/>
  <c r="E329" l="1"/>
  <c r="D329" s="1"/>
  <c r="F329" l="1"/>
  <c r="E330" l="1"/>
  <c r="D330" s="1"/>
  <c r="F330" l="1"/>
  <c r="E331" l="1"/>
  <c r="D331" s="1"/>
  <c r="F331" l="1"/>
  <c r="E332" l="1"/>
  <c r="D332" s="1"/>
  <c r="F332" l="1"/>
  <c r="E333" l="1"/>
  <c r="D333" s="1"/>
  <c r="F333" l="1"/>
  <c r="E334" l="1"/>
  <c r="D334" s="1"/>
  <c r="F334" l="1"/>
  <c r="E335" l="1"/>
  <c r="D335" s="1"/>
  <c r="F335" l="1"/>
  <c r="E336" l="1"/>
  <c r="D336" s="1"/>
  <c r="F336" l="1"/>
  <c r="E337" l="1"/>
  <c r="D337" s="1"/>
  <c r="F337" l="1"/>
  <c r="E338" l="1"/>
  <c r="D338" s="1"/>
  <c r="F338" l="1"/>
  <c r="E339" l="1"/>
  <c r="D339" s="1"/>
  <c r="F339" l="1"/>
  <c r="E340" l="1"/>
  <c r="D340" s="1"/>
  <c r="F340" l="1"/>
  <c r="E341" l="1"/>
  <c r="D341" s="1"/>
  <c r="F341" l="1"/>
  <c r="E342" l="1"/>
  <c r="D342" s="1"/>
  <c r="F342" l="1"/>
  <c r="E343" l="1"/>
  <c r="D343" s="1"/>
  <c r="F343" l="1"/>
  <c r="E344" l="1"/>
  <c r="D344" s="1"/>
  <c r="F344" l="1"/>
  <c r="E345" l="1"/>
  <c r="D345" s="1"/>
  <c r="F345" l="1"/>
  <c r="E346" l="1"/>
  <c r="D346" s="1"/>
  <c r="F346" l="1"/>
  <c r="E347" l="1"/>
  <c r="D347" s="1"/>
  <c r="F347" l="1"/>
  <c r="E348" l="1"/>
  <c r="D348" s="1"/>
  <c r="F348" l="1"/>
  <c r="E349" l="1"/>
  <c r="D349" s="1"/>
  <c r="F349" l="1"/>
  <c r="E350" l="1"/>
  <c r="D350" s="1"/>
  <c r="F350" l="1"/>
  <c r="E351" l="1"/>
  <c r="D351" s="1"/>
  <c r="F351" l="1"/>
  <c r="E352" l="1"/>
  <c r="D352" s="1"/>
  <c r="F352" l="1"/>
  <c r="E353" l="1"/>
  <c r="D353" s="1"/>
  <c r="F353" l="1"/>
  <c r="E354" l="1"/>
  <c r="D354" s="1"/>
  <c r="F354" l="1"/>
  <c r="E355" l="1"/>
  <c r="D355" s="1"/>
  <c r="F355" l="1"/>
  <c r="E356" l="1"/>
  <c r="D356" s="1"/>
  <c r="F356" l="1"/>
  <c r="E357" l="1"/>
  <c r="D357" s="1"/>
  <c r="F357" l="1"/>
  <c r="E358" l="1"/>
  <c r="D358" s="1"/>
  <c r="F358" l="1"/>
  <c r="E359" l="1"/>
  <c r="D359" s="1"/>
  <c r="F359" l="1"/>
  <c r="E360" l="1"/>
  <c r="D360" s="1"/>
  <c r="F360" l="1"/>
  <c r="E361" l="1"/>
  <c r="D361" s="1"/>
  <c r="F361" l="1"/>
  <c r="E362" l="1"/>
  <c r="D362" s="1"/>
  <c r="F362" l="1"/>
  <c r="E363" l="1"/>
  <c r="D363" s="1"/>
  <c r="F363" l="1"/>
  <c r="E364" l="1"/>
  <c r="D364" s="1"/>
  <c r="F364" l="1"/>
  <c r="E365" l="1"/>
  <c r="D365" s="1"/>
  <c r="F365" l="1"/>
  <c r="E366" l="1"/>
  <c r="D366" s="1"/>
  <c r="F366" l="1"/>
  <c r="E367" l="1"/>
  <c r="D367" s="1"/>
  <c r="F367" l="1"/>
  <c r="E368" l="1"/>
  <c r="D368" s="1"/>
  <c r="F368" l="1"/>
  <c r="E369" l="1"/>
  <c r="D369" s="1"/>
  <c r="F369" s="1"/>
</calcChain>
</file>

<file path=xl/sharedStrings.xml><?xml version="1.0" encoding="utf-8"?>
<sst xmlns="http://schemas.openxmlformats.org/spreadsheetml/2006/main" count="32" uniqueCount="30">
  <si>
    <t>Wartość zakupu:</t>
  </si>
  <si>
    <t>Kalkulator kredytowy</t>
  </si>
  <si>
    <t>Rodzaj kredytu</t>
  </si>
  <si>
    <t>Kwota kredytu:</t>
  </si>
  <si>
    <t>Miesięczna rata:</t>
  </si>
  <si>
    <t>Harmonogram spłaty</t>
  </si>
  <si>
    <t>Oprocentowanie (dane z suwaka)</t>
  </si>
  <si>
    <t>Opłata za udzielenie kredytu</t>
  </si>
  <si>
    <t>Kwota kredytu</t>
  </si>
  <si>
    <t>30 lat, stała rata</t>
  </si>
  <si>
    <t>15 lat, stała rata</t>
  </si>
  <si>
    <t>Wybrany okres spłaty</t>
  </si>
  <si>
    <t>Wkład własny</t>
  </si>
  <si>
    <t>10% wkład własny</t>
  </si>
  <si>
    <t>15% wkład własny</t>
  </si>
  <si>
    <t>20% wkład własny</t>
  </si>
  <si>
    <t>wkład własny</t>
  </si>
  <si>
    <t>Powiązane komórki</t>
  </si>
  <si>
    <t>Wkład własny:</t>
  </si>
  <si>
    <t>Oprocentowanie:</t>
  </si>
  <si>
    <t>Liczba rat:</t>
  </si>
  <si>
    <t>Pierwszy miesiąc spłaty:</t>
  </si>
  <si>
    <t>Pierwszy rok spłaty:</t>
  </si>
  <si>
    <t>Miesiąc</t>
  </si>
  <si>
    <t>Numer raty</t>
  </si>
  <si>
    <t>Rata</t>
  </si>
  <si>
    <t>Kapitał</t>
  </si>
  <si>
    <t>Odsetki</t>
  </si>
  <si>
    <t>Saldo</t>
  </si>
  <si>
    <t>Dane z suwaka</t>
  </si>
</sst>
</file>

<file path=xl/styles.xml><?xml version="1.0" encoding="utf-8"?>
<styleSheet xmlns="http://schemas.openxmlformats.org/spreadsheetml/2006/main">
  <numFmts count="5">
    <numFmt numFmtId="164" formatCode="&quot;$&quot;#,##0_);[Red]\(&quot;$&quot;#,##0\)"/>
    <numFmt numFmtId="165" formatCode="&quot;$&quot;#,##0.00_);[Red]\(&quot;$&quot;#,##0.00\)"/>
    <numFmt numFmtId="166" formatCode="_-* #,##0.00\ [$zł-415]_-;\-* #,##0.00\ [$zł-415]_-;_-* &quot;-&quot;??\ [$zł-415]_-;_-@_-"/>
    <numFmt numFmtId="167" formatCode="0.00&quot;%&quot;"/>
    <numFmt numFmtId="168" formatCode="mmmm/yyyy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4.9989318521683403E-2"/>
        <bgColor theme="6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17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9" fontId="0" fillId="0" borderId="0" xfId="0" applyNumberFormat="1"/>
    <xf numFmtId="165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7" fillId="2" borderId="1" xfId="2" applyFont="1" applyBorder="1" applyAlignment="1">
      <alignment horizontal="centerContinuous"/>
    </xf>
    <xf numFmtId="0" fontId="7" fillId="2" borderId="2" xfId="2" applyFont="1" applyBorder="1" applyAlignment="1">
      <alignment horizontal="centerContinuous"/>
    </xf>
    <xf numFmtId="0" fontId="7" fillId="2" borderId="3" xfId="2" applyFont="1" applyBorder="1" applyAlignment="1">
      <alignment horizontal="centerContinuous"/>
    </xf>
    <xf numFmtId="0" fontId="0" fillId="0" borderId="4" xfId="3" applyFont="1" applyFill="1" applyBorder="1"/>
    <xf numFmtId="0" fontId="0" fillId="0" borderId="0" xfId="3" applyFont="1" applyFill="1" applyBorder="1"/>
    <xf numFmtId="0" fontId="0" fillId="0" borderId="5" xfId="3" applyFont="1" applyFill="1" applyBorder="1"/>
    <xf numFmtId="0" fontId="0" fillId="0" borderId="0" xfId="3" applyFont="1" applyFill="1" applyBorder="1" applyAlignment="1">
      <alignment horizontal="right"/>
    </xf>
    <xf numFmtId="164" fontId="2" fillId="0" borderId="0" xfId="3" applyNumberFormat="1" applyFill="1" applyBorder="1"/>
    <xf numFmtId="0" fontId="0" fillId="0" borderId="0" xfId="3" applyFont="1" applyFill="1" applyBorder="1" applyAlignment="1">
      <alignment horizontal="center"/>
    </xf>
    <xf numFmtId="165" fontId="0" fillId="0" borderId="0" xfId="3" applyNumberFormat="1" applyFont="1" applyFill="1" applyBorder="1"/>
    <xf numFmtId="0" fontId="0" fillId="0" borderId="6" xfId="3" applyFont="1" applyFill="1" applyBorder="1"/>
    <xf numFmtId="0" fontId="0" fillId="0" borderId="7" xfId="3" applyFont="1" applyFill="1" applyBorder="1"/>
    <xf numFmtId="0" fontId="0" fillId="0" borderId="8" xfId="3" applyFont="1" applyFill="1" applyBorder="1"/>
    <xf numFmtId="0" fontId="4" fillId="2" borderId="4" xfId="2" applyBorder="1"/>
    <xf numFmtId="0" fontId="4" fillId="2" borderId="5" xfId="2" applyBorder="1"/>
    <xf numFmtId="0" fontId="3" fillId="0" borderId="0" xfId="3" applyFont="1" applyFill="1" applyBorder="1" applyAlignment="1">
      <alignment horizontal="right"/>
    </xf>
    <xf numFmtId="164" fontId="3" fillId="0" borderId="0" xfId="3" applyNumberFormat="1" applyFont="1" applyFill="1" applyBorder="1" applyAlignment="1" applyProtection="1">
      <alignment horizontal="center"/>
      <protection locked="0"/>
    </xf>
    <xf numFmtId="0" fontId="0" fillId="0" borderId="12" xfId="3" applyFont="1" applyFill="1" applyBorder="1"/>
    <xf numFmtId="0" fontId="0" fillId="0" borderId="13" xfId="3" applyFont="1" applyFill="1" applyBorder="1"/>
    <xf numFmtId="0" fontId="0" fillId="0" borderId="16" xfId="3" applyFont="1" applyFill="1" applyBorder="1"/>
    <xf numFmtId="0" fontId="0" fillId="0" borderId="17" xfId="3" applyFont="1" applyFill="1" applyBorder="1"/>
    <xf numFmtId="0" fontId="8" fillId="0" borderId="11" xfId="3" applyFont="1" applyFill="1" applyBorder="1"/>
    <xf numFmtId="0" fontId="6" fillId="2" borderId="0" xfId="2" applyFont="1" applyBorder="1" applyAlignment="1">
      <alignment horizontal="right" vertical="center"/>
    </xf>
    <xf numFmtId="0" fontId="7" fillId="2" borderId="0" xfId="2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0" fillId="4" borderId="4" xfId="3" applyFont="1" applyFill="1" applyBorder="1" applyProtection="1">
      <protection locked="0"/>
    </xf>
    <xf numFmtId="0" fontId="0" fillId="4" borderId="5" xfId="3" applyFont="1" applyFill="1" applyBorder="1"/>
    <xf numFmtId="0" fontId="0" fillId="4" borderId="4" xfId="3" applyFont="1" applyFill="1" applyBorder="1"/>
    <xf numFmtId="9" fontId="2" fillId="4" borderId="6" xfId="3" applyNumberFormat="1" applyFill="1" applyBorder="1"/>
    <xf numFmtId="0" fontId="0" fillId="4" borderId="8" xfId="3" applyFont="1" applyFill="1" applyBorder="1"/>
    <xf numFmtId="166" fontId="3" fillId="0" borderId="9" xfId="3" applyNumberFormat="1" applyFont="1" applyFill="1" applyBorder="1" applyAlignment="1" applyProtection="1">
      <alignment horizontal="center"/>
      <protection locked="0"/>
    </xf>
    <xf numFmtId="166" fontId="3" fillId="0" borderId="14" xfId="3" applyNumberFormat="1" applyFont="1" applyFill="1" applyBorder="1" applyAlignment="1">
      <alignment horizontal="center"/>
    </xf>
    <xf numFmtId="167" fontId="0" fillId="0" borderId="10" xfId="3" applyNumberFormat="1" applyFont="1" applyFill="1" applyBorder="1" applyAlignment="1">
      <alignment horizontal="center"/>
    </xf>
    <xf numFmtId="166" fontId="7" fillId="2" borderId="0" xfId="2" applyNumberFormat="1" applyFont="1" applyBorder="1" applyAlignment="1">
      <alignment horizontal="center" vertical="center"/>
    </xf>
    <xf numFmtId="166" fontId="0" fillId="4" borderId="4" xfId="3" applyNumberFormat="1" applyFont="1" applyFill="1" applyBorder="1"/>
    <xf numFmtId="0" fontId="8" fillId="0" borderId="15" xfId="3" applyFont="1" applyFill="1" applyBorder="1" applyAlignment="1">
      <alignment horizontal="center"/>
    </xf>
    <xf numFmtId="166" fontId="0" fillId="0" borderId="0" xfId="0" applyNumberFormat="1"/>
    <xf numFmtId="168" fontId="0" fillId="0" borderId="0" xfId="0" applyNumberFormat="1"/>
    <xf numFmtId="0" fontId="7" fillId="2" borderId="1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  <xf numFmtId="0" fontId="5" fillId="0" borderId="0" xfId="4" applyFill="1" applyBorder="1" applyAlignment="1" applyProtection="1">
      <alignment horizontal="center"/>
    </xf>
  </cellXfs>
  <cellStyles count="5">
    <cellStyle name="20% - akcent 3" xfId="3" builtinId="38"/>
    <cellStyle name="Akcent 2" xfId="2" builtinId="33"/>
    <cellStyle name="Hiperłącze" xfId="4" builtinId="8"/>
    <cellStyle name="Normalny" xfId="0" builtinId="0"/>
    <cellStyle name="Procentowy" xfId="1" builtinId="5"/>
  </cellStyles>
  <dxfs count="6">
    <dxf>
      <numFmt numFmtId="166" formatCode="_-* #,##0.00\ [$zł-415]_-;\-* #,##0.00\ [$zł-415]_-;_-* &quot;-&quot;??\ [$zł-415]_-;_-@_-"/>
    </dxf>
    <dxf>
      <numFmt numFmtId="166" formatCode="_-* #,##0.00\ [$zł-415]_-;\-* #,##0.00\ [$zł-415]_-;_-* &quot;-&quot;??\ [$zł-415]_-;_-@_-"/>
    </dxf>
    <dxf>
      <numFmt numFmtId="166" formatCode="_-* #,##0.00\ [$zł-415]_-;\-* #,##0.00\ [$zł-415]_-;_-* &quot;-&quot;??\ [$zł-415]_-;_-@_-"/>
    </dxf>
    <dxf>
      <numFmt numFmtId="166" formatCode="_-* #,##0.00\ [$zł-415]_-;\-* #,##0.00\ [$zł-415]_-;_-* &quot;-&quot;??\ [$zł-415]_-;_-@_-"/>
    </dxf>
    <dxf>
      <numFmt numFmtId="168" formatCode="mmmm/yyyy"/>
    </dxf>
    <dxf>
      <font>
        <b/>
        <u val="none"/>
        <vertAlign val="baseline"/>
        <sz val="12"/>
        <color theme="0"/>
        <name val="Calibri"/>
        <scheme val="minor"/>
      </font>
      <alignment horizontal="left" vertical="bottom" textRotation="0" wrapText="0" indent="0" relativeIndent="255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ables/table1.xml><?xml version="1.0" encoding="utf-8"?>
<table xmlns="http://schemas.openxmlformats.org/spreadsheetml/2006/main" id="1" name="Table1" displayName="Table1" ref="A9:F369" totalsRowShown="0" headerRowDxfId="5">
  <autoFilter ref="A9:F369"/>
  <tableColumns count="6">
    <tableColumn id="1" name="Miesiąc" dataDxfId="4">
      <calculatedColumnFormula>DATE(YEAR(A9),MONTH(A9)+1,1)</calculatedColumnFormula>
    </tableColumn>
    <tableColumn id="2" name="Numer raty">
      <calculatedColumnFormula>B9+1</calculatedColumnFormula>
    </tableColumn>
    <tableColumn id="3" name="Rata" dataDxfId="3">
      <calculatedColumnFormula>-PMT($C$4/12,$C$5,$C$3,0)</calculatedColumnFormula>
    </tableColumn>
    <tableColumn id="4" name="Kapitał" dataDxfId="2">
      <calculatedColumnFormula>C10-E10</calculatedColumnFormula>
    </tableColumn>
    <tableColumn id="5" name="Odsetki" dataDxfId="1">
      <calculatedColumnFormula>($C$4/12)*F9</calculatedColumnFormula>
    </tableColumn>
    <tableColumn id="6" name="Saldo" dataDxfId="0">
      <calculatedColumnFormula>F9-D10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0"/>
  <sheetViews>
    <sheetView showGridLines="0" tabSelected="1" workbookViewId="0">
      <selection activeCell="E4" sqref="E4"/>
    </sheetView>
  </sheetViews>
  <sheetFormatPr defaultRowHeight="15"/>
  <cols>
    <col min="1" max="1" width="3.42578125" customWidth="1"/>
    <col min="2" max="2" width="3.85546875" customWidth="1"/>
    <col min="3" max="3" width="19.5703125" customWidth="1"/>
    <col min="4" max="4" width="3.28515625" customWidth="1"/>
    <col min="5" max="5" width="18.42578125" customWidth="1"/>
    <col min="6" max="6" width="4.140625" customWidth="1"/>
    <col min="7" max="7" width="9.5703125" customWidth="1"/>
    <col min="8" max="8" width="15.42578125" customWidth="1"/>
    <col min="9" max="9" width="31.28515625" customWidth="1"/>
  </cols>
  <sheetData>
    <row r="1" spans="1:9" ht="15.75" thickBot="1">
      <c r="A1" s="6"/>
      <c r="B1" s="6"/>
      <c r="C1" s="6"/>
      <c r="D1" s="6"/>
      <c r="E1" s="6"/>
      <c r="F1" s="6"/>
      <c r="G1" s="6"/>
      <c r="H1" s="6"/>
      <c r="I1" s="6"/>
    </row>
    <row r="2" spans="1:9" ht="18.75">
      <c r="A2" s="6"/>
      <c r="B2" s="8" t="s">
        <v>1</v>
      </c>
      <c r="C2" s="9"/>
      <c r="D2" s="9"/>
      <c r="E2" s="9"/>
      <c r="F2" s="10"/>
      <c r="G2" s="6"/>
      <c r="H2" s="46" t="s">
        <v>17</v>
      </c>
      <c r="I2" s="47"/>
    </row>
    <row r="3" spans="1:9">
      <c r="A3" s="6"/>
      <c r="B3" s="11"/>
      <c r="C3" s="12"/>
      <c r="D3" s="12"/>
      <c r="E3" s="12"/>
      <c r="F3" s="13"/>
      <c r="G3" s="6"/>
      <c r="H3" s="33">
        <v>1263</v>
      </c>
      <c r="I3" s="34" t="s">
        <v>29</v>
      </c>
    </row>
    <row r="4" spans="1:9">
      <c r="A4" s="6"/>
      <c r="B4" s="11"/>
      <c r="C4" s="23" t="s">
        <v>0</v>
      </c>
      <c r="D4" s="23"/>
      <c r="E4" s="38">
        <v>345000</v>
      </c>
      <c r="F4" s="13"/>
      <c r="G4" s="6"/>
      <c r="H4" s="35">
        <f>H3/100</f>
        <v>12.63</v>
      </c>
      <c r="I4" s="34" t="s">
        <v>6</v>
      </c>
    </row>
    <row r="5" spans="1:9">
      <c r="A5" s="6"/>
      <c r="B5" s="11"/>
      <c r="C5" s="23"/>
      <c r="D5" s="23"/>
      <c r="E5" s="24"/>
      <c r="F5" s="13"/>
      <c r="G5" s="6"/>
      <c r="H5" s="35"/>
      <c r="I5" s="34"/>
    </row>
    <row r="6" spans="1:9">
      <c r="A6" s="6"/>
      <c r="B6" s="11"/>
      <c r="C6" s="12"/>
      <c r="D6" s="12"/>
      <c r="E6" s="12"/>
      <c r="F6" s="13"/>
      <c r="G6" s="6"/>
      <c r="H6" s="35" t="b">
        <v>1</v>
      </c>
      <c r="I6" s="34" t="s">
        <v>7</v>
      </c>
    </row>
    <row r="7" spans="1:9">
      <c r="A7" s="6"/>
      <c r="B7" s="11"/>
      <c r="C7" s="43" t="s">
        <v>12</v>
      </c>
      <c r="D7" s="12"/>
      <c r="E7" s="29" t="s">
        <v>2</v>
      </c>
      <c r="F7" s="13"/>
      <c r="G7" s="6"/>
      <c r="H7" s="42">
        <f>IF(H6,E4-(E4*H16)+5000,E4-(E4*H16))</f>
        <v>315500</v>
      </c>
      <c r="I7" s="34" t="s">
        <v>8</v>
      </c>
    </row>
    <row r="8" spans="1:9">
      <c r="A8" s="6"/>
      <c r="B8" s="11"/>
      <c r="C8" s="27"/>
      <c r="D8" s="12"/>
      <c r="E8" s="25"/>
      <c r="F8" s="13"/>
      <c r="G8" s="6"/>
      <c r="H8" s="21"/>
      <c r="I8" s="22"/>
    </row>
    <row r="9" spans="1:9">
      <c r="A9" s="6"/>
      <c r="B9" s="11"/>
      <c r="C9" s="27"/>
      <c r="D9" s="12"/>
      <c r="E9" s="25"/>
      <c r="F9" s="13"/>
      <c r="G9" s="6"/>
      <c r="H9" s="33" t="b">
        <v>1</v>
      </c>
      <c r="I9" s="34" t="s">
        <v>9</v>
      </c>
    </row>
    <row r="10" spans="1:9">
      <c r="A10" s="6"/>
      <c r="B10" s="11"/>
      <c r="C10" s="27"/>
      <c r="D10" s="12"/>
      <c r="E10" s="25"/>
      <c r="F10" s="13"/>
      <c r="G10" s="6"/>
      <c r="H10" s="33" t="b">
        <v>0</v>
      </c>
      <c r="I10" s="34" t="s">
        <v>10</v>
      </c>
    </row>
    <row r="11" spans="1:9">
      <c r="A11" s="6"/>
      <c r="B11" s="11"/>
      <c r="C11" s="28"/>
      <c r="D11" s="12"/>
      <c r="E11" s="26"/>
      <c r="F11" s="13"/>
      <c r="G11" s="6"/>
      <c r="H11" s="35">
        <f>IF(H9,30,15)</f>
        <v>30</v>
      </c>
      <c r="I11" s="34" t="s">
        <v>11</v>
      </c>
    </row>
    <row r="12" spans="1:9">
      <c r="A12" s="6"/>
      <c r="B12" s="11"/>
      <c r="C12" s="12"/>
      <c r="D12" s="12"/>
      <c r="E12" s="12"/>
      <c r="F12" s="13"/>
      <c r="G12" s="6"/>
      <c r="H12" s="21"/>
      <c r="I12" s="22"/>
    </row>
    <row r="13" spans="1:9">
      <c r="A13" s="6"/>
      <c r="B13" s="11"/>
      <c r="C13" s="23" t="s">
        <v>3</v>
      </c>
      <c r="D13" s="23"/>
      <c r="E13" s="39">
        <f>H7</f>
        <v>315500</v>
      </c>
      <c r="F13" s="13"/>
      <c r="G13" s="6"/>
      <c r="H13" s="33" t="b">
        <v>1</v>
      </c>
      <c r="I13" s="34" t="s">
        <v>13</v>
      </c>
    </row>
    <row r="14" spans="1:9">
      <c r="A14" s="6"/>
      <c r="B14" s="11"/>
      <c r="C14" s="14"/>
      <c r="D14" s="14"/>
      <c r="E14" s="15"/>
      <c r="F14" s="13"/>
      <c r="G14" s="6"/>
      <c r="H14" s="33" t="b">
        <v>0</v>
      </c>
      <c r="I14" s="34" t="s">
        <v>14</v>
      </c>
    </row>
    <row r="15" spans="1:9">
      <c r="A15" s="6"/>
      <c r="B15" s="11"/>
      <c r="C15" s="12"/>
      <c r="D15" s="12"/>
      <c r="E15" s="40">
        <f>H4</f>
        <v>12.63</v>
      </c>
      <c r="F15" s="13"/>
      <c r="G15" s="6"/>
      <c r="H15" s="33" t="b">
        <v>0</v>
      </c>
      <c r="I15" s="34" t="s">
        <v>15</v>
      </c>
    </row>
    <row r="16" spans="1:9" ht="15.75" thickBot="1">
      <c r="A16" s="6"/>
      <c r="B16" s="11"/>
      <c r="C16" s="16"/>
      <c r="D16" s="16"/>
      <c r="E16" s="12"/>
      <c r="F16" s="13"/>
      <c r="G16" s="6"/>
      <c r="H16" s="36">
        <f>IF(H13,0.1,IF(H14,0.15,0.2))</f>
        <v>0.1</v>
      </c>
      <c r="I16" s="37" t="s">
        <v>16</v>
      </c>
    </row>
    <row r="17" spans="1:9" ht="19.5" customHeight="1">
      <c r="A17" s="6"/>
      <c r="B17" s="11"/>
      <c r="C17" s="30" t="s">
        <v>4</v>
      </c>
      <c r="D17" s="31"/>
      <c r="E17" s="41">
        <f>-PMT((H4/100)/12,H11*12,H7,0)</f>
        <v>3399.0555147000291</v>
      </c>
      <c r="F17" s="13"/>
      <c r="G17" s="6"/>
      <c r="H17" s="7"/>
      <c r="I17" s="6"/>
    </row>
    <row r="18" spans="1:9">
      <c r="A18" s="6"/>
      <c r="B18" s="11"/>
      <c r="C18" s="14"/>
      <c r="D18" s="14"/>
      <c r="E18" s="17"/>
      <c r="F18" s="13"/>
      <c r="G18" s="6"/>
      <c r="H18" s="6"/>
      <c r="I18" s="6"/>
    </row>
    <row r="19" spans="1:9">
      <c r="A19" s="6"/>
      <c r="B19" s="11"/>
      <c r="C19" s="48" t="s">
        <v>5</v>
      </c>
      <c r="D19" s="48"/>
      <c r="E19" s="48"/>
      <c r="F19" s="13"/>
      <c r="G19" s="6"/>
      <c r="H19" s="6"/>
      <c r="I19" s="6"/>
    </row>
    <row r="20" spans="1:9" ht="10.5" customHeight="1" thickBot="1">
      <c r="A20" s="6"/>
      <c r="B20" s="18"/>
      <c r="C20" s="19"/>
      <c r="D20" s="19"/>
      <c r="E20" s="19"/>
      <c r="F20" s="20"/>
      <c r="G20" s="6"/>
      <c r="H20" s="6"/>
      <c r="I20" s="6"/>
    </row>
  </sheetData>
  <mergeCells count="2">
    <mergeCell ref="H2:I2"/>
    <mergeCell ref="C19:E19"/>
  </mergeCells>
  <phoneticPr fontId="0" type="noConversion"/>
  <hyperlinks>
    <hyperlink ref="C19:E19" location="Harmonogram!A1" display="Harmonogram spłaty"/>
  </hyperlinks>
  <printOptions gridLinesSet="0"/>
  <pageMargins left="0.75" right="0.75" top="1" bottom="1" header="0.5" footer="0.5"/>
  <pageSetup orientation="portrait" verticalDpi="0" r:id="rId1"/>
  <headerFooter alignWithMargins="0">
    <oddHeader>&amp;A</oddHeader>
    <oddFooter>Page &amp;P</oddFooter>
  </headerFooter>
  <legacyDrawing r:id="rId2"/>
  <controls>
    <control shapeId="1030" r:id="rId3" name="OptionButton5"/>
    <control shapeId="1029" r:id="rId4" name="OptionButton4"/>
    <control shapeId="1028" r:id="rId5" name="OptionButton3"/>
    <control shapeId="1027" r:id="rId6" name="OptionButton2"/>
    <control shapeId="1026" r:id="rId7" name="OptionButton1"/>
    <control shapeId="1025" r:id="rId8" name="ScrollBar1"/>
    <control shapeId="1060" r:id="rId9" name="CheckBox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370"/>
  <sheetViews>
    <sheetView showGridLines="0" workbookViewId="0"/>
  </sheetViews>
  <sheetFormatPr defaultRowHeight="15"/>
  <cols>
    <col min="1" max="1" width="18.42578125" customWidth="1"/>
    <col min="2" max="2" width="18.140625" customWidth="1"/>
    <col min="3" max="3" width="17.5703125" customWidth="1"/>
    <col min="4" max="5" width="15.42578125" customWidth="1"/>
    <col min="6" max="6" width="17" customWidth="1"/>
    <col min="7" max="7" width="10.7109375" customWidth="1"/>
  </cols>
  <sheetData>
    <row r="1" spans="1:7">
      <c r="A1" t="s">
        <v>0</v>
      </c>
      <c r="C1" s="44">
        <f>Parametry!E4</f>
        <v>345000</v>
      </c>
    </row>
    <row r="2" spans="1:7">
      <c r="A2" t="s">
        <v>18</v>
      </c>
      <c r="C2" s="4">
        <f>Parametry!H16</f>
        <v>0.1</v>
      </c>
    </row>
    <row r="3" spans="1:7">
      <c r="A3" t="s">
        <v>3</v>
      </c>
      <c r="C3" s="44">
        <f>Parametry!H7</f>
        <v>315500</v>
      </c>
    </row>
    <row r="4" spans="1:7">
      <c r="A4" t="s">
        <v>19</v>
      </c>
      <c r="C4" s="2">
        <f>Parametry!H4/100</f>
        <v>0.1263</v>
      </c>
    </row>
    <row r="5" spans="1:7">
      <c r="A5" t="s">
        <v>20</v>
      </c>
      <c r="C5" s="3">
        <f>Parametry!H11*12</f>
        <v>360</v>
      </c>
    </row>
    <row r="6" spans="1:7">
      <c r="A6" t="s">
        <v>21</v>
      </c>
      <c r="C6">
        <f ca="1">MONTH(NOW())</f>
        <v>2</v>
      </c>
    </row>
    <row r="7" spans="1:7">
      <c r="A7" t="s">
        <v>22</v>
      </c>
      <c r="C7">
        <f ca="1">YEAR(NOW())</f>
        <v>2014</v>
      </c>
    </row>
    <row r="9" spans="1:7" ht="15.75">
      <c r="A9" s="32" t="s">
        <v>23</v>
      </c>
      <c r="B9" s="32" t="s">
        <v>24</v>
      </c>
      <c r="C9" s="32" t="s">
        <v>25</v>
      </c>
      <c r="D9" s="32" t="s">
        <v>26</v>
      </c>
      <c r="E9" s="32" t="s">
        <v>27</v>
      </c>
      <c r="F9" s="32" t="s">
        <v>28</v>
      </c>
    </row>
    <row r="10" spans="1:7">
      <c r="A10" s="45">
        <f ca="1">DATE($C$7,$C$6,1)</f>
        <v>41671</v>
      </c>
      <c r="B10">
        <v>1</v>
      </c>
      <c r="C10" s="44">
        <f>-PMT($C$4/12,$C$5,$C$3,0)</f>
        <v>3399.0555147000314</v>
      </c>
      <c r="D10" s="44">
        <f>C10-E10</f>
        <v>78.418014700031563</v>
      </c>
      <c r="E10" s="44">
        <f>($C$4/12)*C3</f>
        <v>3320.6374999999998</v>
      </c>
      <c r="F10" s="44">
        <f>C3-D10</f>
        <v>315421.58198529994</v>
      </c>
      <c r="G10" s="5"/>
    </row>
    <row r="11" spans="1:7">
      <c r="A11" s="45">
        <f ca="1">DATE(YEAR(A10),MONTH(A10)+1,1)</f>
        <v>41699</v>
      </c>
      <c r="B11">
        <f>B10+1</f>
        <v>2</v>
      </c>
      <c r="C11" s="44">
        <f t="shared" ref="C11:C74" si="0">-PMT($C$4/12,$C$5,$C$3,0)</f>
        <v>3399.0555147000314</v>
      </c>
      <c r="D11" s="44">
        <f t="shared" ref="D11:D74" si="1">C11-E11</f>
        <v>79.243364304749775</v>
      </c>
      <c r="E11" s="44">
        <f>($C$4/12)*F10</f>
        <v>3319.8121503952816</v>
      </c>
      <c r="F11" s="44">
        <f>F10-D11</f>
        <v>315342.33862099517</v>
      </c>
      <c r="G11" s="5"/>
    </row>
    <row r="12" spans="1:7">
      <c r="A12" s="45">
        <f t="shared" ref="A12:A75" ca="1" si="2">DATE(YEAR(A11),MONTH(A11)+1,1)</f>
        <v>41730</v>
      </c>
      <c r="B12">
        <f t="shared" ref="B12:B75" si="3">B11+1</f>
        <v>3</v>
      </c>
      <c r="C12" s="44">
        <f t="shared" si="0"/>
        <v>3399.0555147000314</v>
      </c>
      <c r="D12" s="44">
        <f t="shared" si="1"/>
        <v>80.077400714057148</v>
      </c>
      <c r="E12" s="44">
        <f t="shared" ref="E12:E75" si="4">($C$4/12)*F11</f>
        <v>3318.9781139859742</v>
      </c>
      <c r="F12" s="44">
        <f>F11-D12</f>
        <v>315262.26122028113</v>
      </c>
      <c r="G12" s="5"/>
    </row>
    <row r="13" spans="1:7">
      <c r="A13" s="45">
        <f t="shared" ca="1" si="2"/>
        <v>41760</v>
      </c>
      <c r="B13">
        <f t="shared" si="3"/>
        <v>4</v>
      </c>
      <c r="C13" s="44">
        <f t="shared" si="0"/>
        <v>3399.0555147000314</v>
      </c>
      <c r="D13" s="44">
        <f t="shared" si="1"/>
        <v>80.920215356572498</v>
      </c>
      <c r="E13" s="44">
        <f t="shared" si="4"/>
        <v>3318.1352993434589</v>
      </c>
      <c r="F13" s="44">
        <f>F12-D13</f>
        <v>315181.34100492456</v>
      </c>
      <c r="G13" s="5"/>
    </row>
    <row r="14" spans="1:7">
      <c r="A14" s="45">
        <f t="shared" ca="1" si="2"/>
        <v>41791</v>
      </c>
      <c r="B14">
        <f t="shared" si="3"/>
        <v>5</v>
      </c>
      <c r="C14" s="44">
        <f t="shared" si="0"/>
        <v>3399.0555147000314</v>
      </c>
      <c r="D14" s="44">
        <f t="shared" si="1"/>
        <v>81.771900623200509</v>
      </c>
      <c r="E14" s="44">
        <f t="shared" si="4"/>
        <v>3317.2836140768309</v>
      </c>
      <c r="F14" s="44">
        <f t="shared" ref="F14:F77" si="5">F13-D14</f>
        <v>315099.56910430134</v>
      </c>
      <c r="G14" s="5"/>
    </row>
    <row r="15" spans="1:7">
      <c r="A15" s="45">
        <f t="shared" ca="1" si="2"/>
        <v>41821</v>
      </c>
      <c r="B15">
        <f t="shared" si="3"/>
        <v>6</v>
      </c>
      <c r="C15" s="44">
        <f t="shared" si="0"/>
        <v>3399.0555147000314</v>
      </c>
      <c r="D15" s="44">
        <f t="shared" si="1"/>
        <v>82.632549877259862</v>
      </c>
      <c r="E15" s="44">
        <f t="shared" si="4"/>
        <v>3316.4229648227715</v>
      </c>
      <c r="F15" s="44">
        <f t="shared" si="5"/>
        <v>315016.93655442406</v>
      </c>
      <c r="G15" s="5"/>
    </row>
    <row r="16" spans="1:7">
      <c r="A16" s="45">
        <f t="shared" ca="1" si="2"/>
        <v>41852</v>
      </c>
      <c r="B16">
        <f t="shared" si="3"/>
        <v>7</v>
      </c>
      <c r="C16" s="44">
        <f t="shared" si="0"/>
        <v>3399.0555147000314</v>
      </c>
      <c r="D16" s="44">
        <f t="shared" si="1"/>
        <v>83.502257464718241</v>
      </c>
      <c r="E16" s="44">
        <f t="shared" si="4"/>
        <v>3315.5532572353131</v>
      </c>
      <c r="F16" s="44">
        <f t="shared" si="5"/>
        <v>314933.43429695931</v>
      </c>
      <c r="G16" s="5"/>
    </row>
    <row r="17" spans="1:7">
      <c r="A17" s="45">
        <f t="shared" ca="1" si="2"/>
        <v>41883</v>
      </c>
      <c r="B17">
        <f t="shared" si="3"/>
        <v>8</v>
      </c>
      <c r="C17" s="44">
        <f t="shared" si="0"/>
        <v>3399.0555147000314</v>
      </c>
      <c r="D17" s="44">
        <f t="shared" si="1"/>
        <v>84.381118724534645</v>
      </c>
      <c r="E17" s="44">
        <f t="shared" si="4"/>
        <v>3314.6743959754967</v>
      </c>
      <c r="F17" s="44">
        <f t="shared" si="5"/>
        <v>314849.05317823478</v>
      </c>
      <c r="G17" s="5"/>
    </row>
    <row r="18" spans="1:7">
      <c r="A18" s="45">
        <f t="shared" ca="1" si="2"/>
        <v>41913</v>
      </c>
      <c r="B18">
        <f t="shared" si="3"/>
        <v>9</v>
      </c>
      <c r="C18" s="44">
        <f t="shared" si="0"/>
        <v>3399.0555147000314</v>
      </c>
      <c r="D18" s="44">
        <f t="shared" si="1"/>
        <v>85.269229999110394</v>
      </c>
      <c r="E18" s="44">
        <f t="shared" si="4"/>
        <v>3313.786284700921</v>
      </c>
      <c r="F18" s="44">
        <f t="shared" si="5"/>
        <v>314763.78394823568</v>
      </c>
      <c r="G18" s="5"/>
    </row>
    <row r="19" spans="1:7">
      <c r="A19" s="45">
        <f t="shared" ca="1" si="2"/>
        <v>41944</v>
      </c>
      <c r="B19">
        <f t="shared" si="3"/>
        <v>10</v>
      </c>
      <c r="C19" s="44">
        <f t="shared" si="0"/>
        <v>3399.0555147000314</v>
      </c>
      <c r="D19" s="44">
        <f t="shared" si="1"/>
        <v>86.166688644851092</v>
      </c>
      <c r="E19" s="44">
        <f t="shared" si="4"/>
        <v>3312.8888260551803</v>
      </c>
      <c r="F19" s="44">
        <f t="shared" si="5"/>
        <v>314677.61725959083</v>
      </c>
      <c r="G19" s="5"/>
    </row>
    <row r="20" spans="1:7">
      <c r="A20" s="45">
        <f t="shared" ca="1" si="2"/>
        <v>41974</v>
      </c>
      <c r="B20">
        <f t="shared" si="3"/>
        <v>11</v>
      </c>
      <c r="C20" s="44">
        <f t="shared" si="0"/>
        <v>3399.0555147000314</v>
      </c>
      <c r="D20" s="44">
        <f t="shared" si="1"/>
        <v>87.073593042838183</v>
      </c>
      <c r="E20" s="44">
        <f t="shared" si="4"/>
        <v>3311.9819216571932</v>
      </c>
      <c r="F20" s="44">
        <f t="shared" si="5"/>
        <v>314590.54366654798</v>
      </c>
      <c r="G20" s="5"/>
    </row>
    <row r="21" spans="1:7">
      <c r="A21" s="45">
        <f t="shared" ca="1" si="2"/>
        <v>42005</v>
      </c>
      <c r="B21">
        <f t="shared" si="3"/>
        <v>12</v>
      </c>
      <c r="C21" s="44">
        <f t="shared" si="0"/>
        <v>3399.0555147000314</v>
      </c>
      <c r="D21" s="44">
        <f t="shared" si="1"/>
        <v>87.990042609614193</v>
      </c>
      <c r="E21" s="44">
        <f t="shared" si="4"/>
        <v>3311.0654720904172</v>
      </c>
      <c r="F21" s="44">
        <f t="shared" si="5"/>
        <v>314502.55362393835</v>
      </c>
      <c r="G21" s="5"/>
    </row>
    <row r="22" spans="1:7">
      <c r="A22" s="45">
        <f t="shared" ca="1" si="2"/>
        <v>42036</v>
      </c>
      <c r="B22">
        <f t="shared" si="3"/>
        <v>13</v>
      </c>
      <c r="C22" s="44">
        <f t="shared" si="0"/>
        <v>3399.0555147000314</v>
      </c>
      <c r="D22" s="44">
        <f t="shared" si="1"/>
        <v>88.916137808080293</v>
      </c>
      <c r="E22" s="44">
        <f t="shared" si="4"/>
        <v>3310.1393768919511</v>
      </c>
      <c r="F22" s="44">
        <f t="shared" si="5"/>
        <v>314413.63748613029</v>
      </c>
      <c r="G22" s="5"/>
    </row>
    <row r="23" spans="1:7">
      <c r="A23" s="45">
        <f t="shared" ca="1" si="2"/>
        <v>42064</v>
      </c>
      <c r="B23">
        <f t="shared" si="3"/>
        <v>14</v>
      </c>
      <c r="C23" s="44">
        <f t="shared" si="0"/>
        <v>3399.0555147000314</v>
      </c>
      <c r="D23" s="44">
        <f t="shared" si="1"/>
        <v>89.851980158510287</v>
      </c>
      <c r="E23" s="44">
        <f t="shared" si="4"/>
        <v>3309.2035345415211</v>
      </c>
      <c r="F23" s="44">
        <f t="shared" si="5"/>
        <v>314323.78550597175</v>
      </c>
      <c r="G23" s="5"/>
    </row>
    <row r="24" spans="1:7">
      <c r="A24" s="45">
        <f t="shared" ca="1" si="2"/>
        <v>42095</v>
      </c>
      <c r="B24">
        <f t="shared" si="3"/>
        <v>15</v>
      </c>
      <c r="C24" s="44">
        <f t="shared" si="0"/>
        <v>3399.0555147000314</v>
      </c>
      <c r="D24" s="44">
        <f t="shared" si="1"/>
        <v>90.797672249678726</v>
      </c>
      <c r="E24" s="44">
        <f t="shared" si="4"/>
        <v>3308.2578424503527</v>
      </c>
      <c r="F24" s="44">
        <f t="shared" si="5"/>
        <v>314232.98783372209</v>
      </c>
      <c r="G24" s="5"/>
    </row>
    <row r="25" spans="1:7">
      <c r="A25" s="45">
        <f t="shared" ca="1" si="2"/>
        <v>42125</v>
      </c>
      <c r="B25">
        <f t="shared" si="3"/>
        <v>16</v>
      </c>
      <c r="C25" s="44">
        <f t="shared" si="0"/>
        <v>3399.0555147000314</v>
      </c>
      <c r="D25" s="44">
        <f t="shared" si="1"/>
        <v>91.753317750106362</v>
      </c>
      <c r="E25" s="44">
        <f t="shared" si="4"/>
        <v>3307.302196949925</v>
      </c>
      <c r="F25" s="44">
        <f t="shared" si="5"/>
        <v>314141.23451597197</v>
      </c>
      <c r="G25" s="5"/>
    </row>
    <row r="26" spans="1:7">
      <c r="A26" s="45">
        <f t="shared" ca="1" si="2"/>
        <v>42156</v>
      </c>
      <c r="B26">
        <f t="shared" si="3"/>
        <v>17</v>
      </c>
      <c r="C26" s="44">
        <f t="shared" si="0"/>
        <v>3399.0555147000314</v>
      </c>
      <c r="D26" s="44">
        <f t="shared" si="1"/>
        <v>92.719021419426554</v>
      </c>
      <c r="E26" s="44">
        <f t="shared" si="4"/>
        <v>3306.3364932806048</v>
      </c>
      <c r="F26" s="44">
        <f t="shared" si="5"/>
        <v>314048.51549455256</v>
      </c>
      <c r="G26" s="5"/>
    </row>
    <row r="27" spans="1:7">
      <c r="A27" s="45">
        <f t="shared" ca="1" si="2"/>
        <v>42186</v>
      </c>
      <c r="B27">
        <f t="shared" si="3"/>
        <v>18</v>
      </c>
      <c r="C27" s="44">
        <f t="shared" si="0"/>
        <v>3399.0555147000314</v>
      </c>
      <c r="D27" s="44">
        <f t="shared" si="1"/>
        <v>93.69488911986582</v>
      </c>
      <c r="E27" s="44">
        <f t="shared" si="4"/>
        <v>3305.3606255801656</v>
      </c>
      <c r="F27" s="44">
        <f t="shared" si="5"/>
        <v>313954.82060543267</v>
      </c>
      <c r="G27" s="5"/>
    </row>
    <row r="28" spans="1:7">
      <c r="A28" s="45">
        <f t="shared" ca="1" si="2"/>
        <v>42217</v>
      </c>
      <c r="B28">
        <f t="shared" si="3"/>
        <v>19</v>
      </c>
      <c r="C28" s="44">
        <f t="shared" si="0"/>
        <v>3399.0555147000314</v>
      </c>
      <c r="D28" s="44">
        <f t="shared" si="1"/>
        <v>94.681027827852631</v>
      </c>
      <c r="E28" s="44">
        <f t="shared" si="4"/>
        <v>3304.3744868721787</v>
      </c>
      <c r="F28" s="44">
        <f t="shared" si="5"/>
        <v>313860.13957760483</v>
      </c>
      <c r="G28" s="5"/>
    </row>
    <row r="29" spans="1:7">
      <c r="A29" s="45">
        <f t="shared" ca="1" si="2"/>
        <v>42248</v>
      </c>
      <c r="B29">
        <f t="shared" si="3"/>
        <v>20</v>
      </c>
      <c r="C29" s="44">
        <f t="shared" si="0"/>
        <v>3399.0555147000314</v>
      </c>
      <c r="D29" s="44">
        <f t="shared" si="1"/>
        <v>95.677545645740793</v>
      </c>
      <c r="E29" s="44">
        <f t="shared" si="4"/>
        <v>3303.3779690542906</v>
      </c>
      <c r="F29" s="44">
        <f t="shared" si="5"/>
        <v>313764.46203195909</v>
      </c>
      <c r="G29" s="5"/>
    </row>
    <row r="30" spans="1:7">
      <c r="A30" s="45">
        <f t="shared" ca="1" si="2"/>
        <v>42278</v>
      </c>
      <c r="B30">
        <f t="shared" si="3"/>
        <v>21</v>
      </c>
      <c r="C30" s="44">
        <f t="shared" si="0"/>
        <v>3399.0555147000314</v>
      </c>
      <c r="D30" s="44">
        <f t="shared" si="1"/>
        <v>96.684551813661983</v>
      </c>
      <c r="E30" s="44">
        <f t="shared" si="4"/>
        <v>3302.3709628863694</v>
      </c>
      <c r="F30" s="44">
        <f t="shared" si="5"/>
        <v>313667.77748014545</v>
      </c>
      <c r="G30" s="5"/>
    </row>
    <row r="31" spans="1:7">
      <c r="A31" s="45">
        <f t="shared" ca="1" si="2"/>
        <v>42309</v>
      </c>
      <c r="B31">
        <f t="shared" si="3"/>
        <v>22</v>
      </c>
      <c r="C31" s="44">
        <f t="shared" si="0"/>
        <v>3399.0555147000314</v>
      </c>
      <c r="D31" s="44">
        <f t="shared" si="1"/>
        <v>97.702156721500614</v>
      </c>
      <c r="E31" s="44">
        <f t="shared" si="4"/>
        <v>3301.3533579785308</v>
      </c>
      <c r="F31" s="44">
        <f t="shared" si="5"/>
        <v>313570.07532342395</v>
      </c>
      <c r="G31" s="5"/>
    </row>
    <row r="32" spans="1:7">
      <c r="A32" s="45">
        <f t="shared" ca="1" si="2"/>
        <v>42339</v>
      </c>
      <c r="B32">
        <f t="shared" si="3"/>
        <v>23</v>
      </c>
      <c r="C32" s="44">
        <f t="shared" si="0"/>
        <v>3399.0555147000314</v>
      </c>
      <c r="D32" s="44">
        <f t="shared" si="1"/>
        <v>98.730471920994205</v>
      </c>
      <c r="E32" s="44">
        <f t="shared" si="4"/>
        <v>3300.3250427790372</v>
      </c>
      <c r="F32" s="44">
        <f t="shared" si="5"/>
        <v>313471.34485150297</v>
      </c>
      <c r="G32" s="5"/>
    </row>
    <row r="33" spans="1:7">
      <c r="A33" s="45">
        <f t="shared" ca="1" si="2"/>
        <v>42370</v>
      </c>
      <c r="B33">
        <f t="shared" si="3"/>
        <v>24</v>
      </c>
      <c r="C33" s="44">
        <f t="shared" si="0"/>
        <v>3399.0555147000314</v>
      </c>
      <c r="D33" s="44">
        <f t="shared" si="1"/>
        <v>99.7696101379629</v>
      </c>
      <c r="E33" s="44">
        <f t="shared" si="4"/>
        <v>3299.2859045620685</v>
      </c>
      <c r="F33" s="44">
        <f t="shared" si="5"/>
        <v>313371.575241365</v>
      </c>
      <c r="G33" s="5"/>
    </row>
    <row r="34" spans="1:7">
      <c r="A34" s="45">
        <f t="shared" ca="1" si="2"/>
        <v>42401</v>
      </c>
      <c r="B34">
        <f t="shared" si="3"/>
        <v>25</v>
      </c>
      <c r="C34" s="44">
        <f t="shared" si="0"/>
        <v>3399.0555147000314</v>
      </c>
      <c r="D34" s="44">
        <f t="shared" si="1"/>
        <v>100.81968528466496</v>
      </c>
      <c r="E34" s="44">
        <f t="shared" si="4"/>
        <v>3298.2358294153664</v>
      </c>
      <c r="F34" s="44">
        <f t="shared" si="5"/>
        <v>313270.75555608032</v>
      </c>
      <c r="G34" s="5"/>
    </row>
    <row r="35" spans="1:7">
      <c r="A35" s="45">
        <f t="shared" ca="1" si="2"/>
        <v>42430</v>
      </c>
      <c r="B35">
        <f t="shared" si="3"/>
        <v>26</v>
      </c>
      <c r="C35" s="44">
        <f t="shared" si="0"/>
        <v>3399.0555147000314</v>
      </c>
      <c r="D35" s="44">
        <f t="shared" si="1"/>
        <v>101.88081247228638</v>
      </c>
      <c r="E35" s="44">
        <f t="shared" si="4"/>
        <v>3297.174702227745</v>
      </c>
      <c r="F35" s="44">
        <f t="shared" si="5"/>
        <v>313168.874743608</v>
      </c>
      <c r="G35" s="5"/>
    </row>
    <row r="36" spans="1:7">
      <c r="A36" s="45">
        <f t="shared" ca="1" si="2"/>
        <v>42461</v>
      </c>
      <c r="B36">
        <f t="shared" si="3"/>
        <v>27</v>
      </c>
      <c r="C36" s="44">
        <f t="shared" si="0"/>
        <v>3399.0555147000314</v>
      </c>
      <c r="D36" s="44">
        <f t="shared" si="1"/>
        <v>102.95310802355743</v>
      </c>
      <c r="E36" s="44">
        <f t="shared" si="4"/>
        <v>3296.1024066764739</v>
      </c>
      <c r="F36" s="44">
        <f t="shared" si="5"/>
        <v>313065.92163558444</v>
      </c>
      <c r="G36" s="5"/>
    </row>
    <row r="37" spans="1:7">
      <c r="A37" s="45">
        <f t="shared" ca="1" si="2"/>
        <v>42491</v>
      </c>
      <c r="B37">
        <f t="shared" si="3"/>
        <v>28</v>
      </c>
      <c r="C37" s="44">
        <f t="shared" si="0"/>
        <v>3399.0555147000314</v>
      </c>
      <c r="D37" s="44">
        <f t="shared" si="1"/>
        <v>104.03668948550512</v>
      </c>
      <c r="E37" s="44">
        <f t="shared" si="4"/>
        <v>3295.0188252145263</v>
      </c>
      <c r="F37" s="44">
        <f t="shared" si="5"/>
        <v>312961.88494609896</v>
      </c>
      <c r="G37" s="5"/>
    </row>
    <row r="38" spans="1:7">
      <c r="A38" s="45">
        <f t="shared" ca="1" si="2"/>
        <v>42522</v>
      </c>
      <c r="B38">
        <f t="shared" si="3"/>
        <v>29</v>
      </c>
      <c r="C38" s="44">
        <f t="shared" si="0"/>
        <v>3399.0555147000314</v>
      </c>
      <c r="D38" s="44">
        <f t="shared" si="1"/>
        <v>105.13167564233981</v>
      </c>
      <c r="E38" s="44">
        <f t="shared" si="4"/>
        <v>3293.9238390576916</v>
      </c>
      <c r="F38" s="44">
        <f t="shared" si="5"/>
        <v>312856.75327045663</v>
      </c>
      <c r="G38" s="5"/>
    </row>
    <row r="39" spans="1:7">
      <c r="A39" s="45">
        <f t="shared" ca="1" si="2"/>
        <v>42552</v>
      </c>
      <c r="B39">
        <f t="shared" si="3"/>
        <v>30</v>
      </c>
      <c r="C39" s="44">
        <f t="shared" si="0"/>
        <v>3399.0555147000314</v>
      </c>
      <c r="D39" s="44">
        <f t="shared" si="1"/>
        <v>106.23818652847558</v>
      </c>
      <c r="E39" s="44">
        <f t="shared" si="4"/>
        <v>3292.8173281715558</v>
      </c>
      <c r="F39" s="44">
        <f t="shared" si="5"/>
        <v>312750.51508392813</v>
      </c>
      <c r="G39" s="5"/>
    </row>
    <row r="40" spans="1:7">
      <c r="A40" s="45">
        <f t="shared" ca="1" si="2"/>
        <v>42583</v>
      </c>
      <c r="B40">
        <f t="shared" si="3"/>
        <v>31</v>
      </c>
      <c r="C40" s="44">
        <f t="shared" si="0"/>
        <v>3399.0555147000314</v>
      </c>
      <c r="D40" s="44">
        <f t="shared" si="1"/>
        <v>107.35634344168784</v>
      </c>
      <c r="E40" s="44">
        <f t="shared" si="4"/>
        <v>3291.6991712583435</v>
      </c>
      <c r="F40" s="44">
        <f t="shared" si="5"/>
        <v>312643.15874048643</v>
      </c>
      <c r="G40" s="5"/>
    </row>
    <row r="41" spans="1:7">
      <c r="A41" s="45">
        <f t="shared" ca="1" si="2"/>
        <v>42614</v>
      </c>
      <c r="B41">
        <f t="shared" si="3"/>
        <v>32</v>
      </c>
      <c r="C41" s="44">
        <f t="shared" si="0"/>
        <v>3399.0555147000314</v>
      </c>
      <c r="D41" s="44">
        <f t="shared" si="1"/>
        <v>108.486268956412</v>
      </c>
      <c r="E41" s="44">
        <f t="shared" si="4"/>
        <v>3290.5692457436194</v>
      </c>
      <c r="F41" s="44">
        <f t="shared" si="5"/>
        <v>312534.67247153004</v>
      </c>
      <c r="G41" s="5"/>
    </row>
    <row r="42" spans="1:7">
      <c r="A42" s="45">
        <f t="shared" ca="1" si="2"/>
        <v>42644</v>
      </c>
      <c r="B42">
        <f t="shared" si="3"/>
        <v>33</v>
      </c>
      <c r="C42" s="44">
        <f t="shared" si="0"/>
        <v>3399.0555147000314</v>
      </c>
      <c r="D42" s="44">
        <f t="shared" si="1"/>
        <v>109.62808693717807</v>
      </c>
      <c r="E42" s="44">
        <f t="shared" si="4"/>
        <v>3289.4274277628533</v>
      </c>
      <c r="F42" s="44">
        <f t="shared" si="5"/>
        <v>312425.04438459285</v>
      </c>
      <c r="G42" s="5"/>
    </row>
    <row r="43" spans="1:7">
      <c r="A43" s="45">
        <f t="shared" ca="1" si="2"/>
        <v>42675</v>
      </c>
      <c r="B43">
        <f t="shared" si="3"/>
        <v>34</v>
      </c>
      <c r="C43" s="44">
        <f t="shared" si="0"/>
        <v>3399.0555147000314</v>
      </c>
      <c r="D43" s="44">
        <f t="shared" si="1"/>
        <v>110.78192255219165</v>
      </c>
      <c r="E43" s="44">
        <f t="shared" si="4"/>
        <v>3288.2735921478397</v>
      </c>
      <c r="F43" s="44">
        <f t="shared" si="5"/>
        <v>312314.26246204064</v>
      </c>
      <c r="G43" s="5"/>
    </row>
    <row r="44" spans="1:7">
      <c r="A44" s="45">
        <f t="shared" ca="1" si="2"/>
        <v>42705</v>
      </c>
      <c r="B44">
        <f t="shared" si="3"/>
        <v>35</v>
      </c>
      <c r="C44" s="44">
        <f t="shared" si="0"/>
        <v>3399.0555147000314</v>
      </c>
      <c r="D44" s="44">
        <f t="shared" si="1"/>
        <v>111.94790228705369</v>
      </c>
      <c r="E44" s="44">
        <f t="shared" si="4"/>
        <v>3287.1076124129777</v>
      </c>
      <c r="F44" s="44">
        <f t="shared" si="5"/>
        <v>312202.31455975358</v>
      </c>
      <c r="G44" s="5"/>
    </row>
    <row r="45" spans="1:7">
      <c r="A45" s="45">
        <f t="shared" ca="1" si="2"/>
        <v>42736</v>
      </c>
      <c r="B45">
        <f t="shared" si="3"/>
        <v>36</v>
      </c>
      <c r="C45" s="44">
        <f t="shared" si="0"/>
        <v>3399.0555147000314</v>
      </c>
      <c r="D45" s="44">
        <f t="shared" si="1"/>
        <v>113.12615395862531</v>
      </c>
      <c r="E45" s="44">
        <f t="shared" si="4"/>
        <v>3285.9293607414061</v>
      </c>
      <c r="F45" s="44">
        <f t="shared" si="5"/>
        <v>312089.18840579496</v>
      </c>
      <c r="G45" s="5"/>
    </row>
    <row r="46" spans="1:7">
      <c r="A46" s="45">
        <f t="shared" ca="1" si="2"/>
        <v>42767</v>
      </c>
      <c r="B46">
        <f t="shared" si="3"/>
        <v>37</v>
      </c>
      <c r="C46" s="44">
        <f t="shared" si="0"/>
        <v>3399.0555147000314</v>
      </c>
      <c r="D46" s="44">
        <f t="shared" si="1"/>
        <v>114.3168067290394</v>
      </c>
      <c r="E46" s="44">
        <f t="shared" si="4"/>
        <v>3284.738707970992</v>
      </c>
      <c r="F46" s="44">
        <f t="shared" si="5"/>
        <v>311974.8715990659</v>
      </c>
      <c r="G46" s="5"/>
    </row>
    <row r="47" spans="1:7">
      <c r="A47" s="45">
        <f t="shared" ca="1" si="2"/>
        <v>42795</v>
      </c>
      <c r="B47">
        <f t="shared" si="3"/>
        <v>38</v>
      </c>
      <c r="C47" s="44">
        <f t="shared" si="0"/>
        <v>3399.0555147000314</v>
      </c>
      <c r="D47" s="44">
        <f t="shared" si="1"/>
        <v>115.51999111986288</v>
      </c>
      <c r="E47" s="44">
        <f t="shared" si="4"/>
        <v>3283.5355235801685</v>
      </c>
      <c r="F47" s="44">
        <f t="shared" si="5"/>
        <v>311859.35160794604</v>
      </c>
      <c r="G47" s="5"/>
    </row>
    <row r="48" spans="1:7">
      <c r="A48" s="45">
        <f t="shared" ca="1" si="2"/>
        <v>42826</v>
      </c>
      <c r="B48">
        <f t="shared" si="3"/>
        <v>39</v>
      </c>
      <c r="C48" s="44">
        <f t="shared" si="0"/>
        <v>3399.0555147000314</v>
      </c>
      <c r="D48" s="44">
        <f t="shared" si="1"/>
        <v>116.73583902639939</v>
      </c>
      <c r="E48" s="44">
        <f t="shared" si="4"/>
        <v>3282.319675673632</v>
      </c>
      <c r="F48" s="44">
        <f t="shared" si="5"/>
        <v>311742.61576891964</v>
      </c>
      <c r="G48" s="5"/>
    </row>
    <row r="49" spans="1:7">
      <c r="A49" s="45">
        <f t="shared" ca="1" si="2"/>
        <v>42856</v>
      </c>
      <c r="B49">
        <f t="shared" si="3"/>
        <v>40</v>
      </c>
      <c r="C49" s="44">
        <f t="shared" si="0"/>
        <v>3399.0555147000314</v>
      </c>
      <c r="D49" s="44">
        <f t="shared" si="1"/>
        <v>117.96448373215208</v>
      </c>
      <c r="E49" s="44">
        <f t="shared" si="4"/>
        <v>3281.0910309678793</v>
      </c>
      <c r="F49" s="44">
        <f t="shared" si="5"/>
        <v>311624.65128518752</v>
      </c>
      <c r="G49" s="5"/>
    </row>
    <row r="50" spans="1:7">
      <c r="A50" s="45">
        <f t="shared" ca="1" si="2"/>
        <v>42887</v>
      </c>
      <c r="B50">
        <f t="shared" si="3"/>
        <v>41</v>
      </c>
      <c r="C50" s="44">
        <f t="shared" si="0"/>
        <v>3399.0555147000314</v>
      </c>
      <c r="D50" s="44">
        <f t="shared" si="1"/>
        <v>119.2060599234328</v>
      </c>
      <c r="E50" s="44">
        <f t="shared" si="4"/>
        <v>3279.8494547765986</v>
      </c>
      <c r="F50" s="44">
        <f t="shared" si="5"/>
        <v>311505.44522526406</v>
      </c>
      <c r="G50" s="5"/>
    </row>
    <row r="51" spans="1:7">
      <c r="A51" s="45">
        <f t="shared" ca="1" si="2"/>
        <v>42917</v>
      </c>
      <c r="B51">
        <f t="shared" si="3"/>
        <v>42</v>
      </c>
      <c r="C51" s="44">
        <f t="shared" si="0"/>
        <v>3399.0555147000314</v>
      </c>
      <c r="D51" s="44">
        <f t="shared" si="1"/>
        <v>120.46070370412735</v>
      </c>
      <c r="E51" s="44">
        <f t="shared" si="4"/>
        <v>3278.594810995904</v>
      </c>
      <c r="F51" s="44">
        <f t="shared" si="5"/>
        <v>311384.98452155996</v>
      </c>
      <c r="G51" s="5"/>
    </row>
    <row r="52" spans="1:7">
      <c r="A52" s="45">
        <f t="shared" ca="1" si="2"/>
        <v>42948</v>
      </c>
      <c r="B52">
        <f t="shared" si="3"/>
        <v>43</v>
      </c>
      <c r="C52" s="44">
        <f t="shared" si="0"/>
        <v>3399.0555147000314</v>
      </c>
      <c r="D52" s="44">
        <f t="shared" si="1"/>
        <v>121.72855261061295</v>
      </c>
      <c r="E52" s="44">
        <f t="shared" si="4"/>
        <v>3277.3269620894184</v>
      </c>
      <c r="F52" s="44">
        <f t="shared" si="5"/>
        <v>311263.25596894935</v>
      </c>
      <c r="G52" s="5"/>
    </row>
    <row r="53" spans="1:7">
      <c r="A53" s="45">
        <f t="shared" ca="1" si="2"/>
        <v>42979</v>
      </c>
      <c r="B53">
        <f t="shared" si="3"/>
        <v>44</v>
      </c>
      <c r="C53" s="44">
        <f t="shared" si="0"/>
        <v>3399.0555147000314</v>
      </c>
      <c r="D53" s="44">
        <f t="shared" si="1"/>
        <v>123.0097456268395</v>
      </c>
      <c r="E53" s="44">
        <f t="shared" si="4"/>
        <v>3276.0457690731919</v>
      </c>
      <c r="F53" s="44">
        <f t="shared" si="5"/>
        <v>311140.24622332252</v>
      </c>
      <c r="G53" s="5"/>
    </row>
    <row r="54" spans="1:7">
      <c r="A54" s="45">
        <f t="shared" ca="1" si="2"/>
        <v>43009</v>
      </c>
      <c r="B54">
        <f t="shared" si="3"/>
        <v>45</v>
      </c>
      <c r="C54" s="44">
        <f t="shared" si="0"/>
        <v>3399.0555147000314</v>
      </c>
      <c r="D54" s="44">
        <f t="shared" si="1"/>
        <v>124.30442319956182</v>
      </c>
      <c r="E54" s="44">
        <f t="shared" si="4"/>
        <v>3274.7510915004696</v>
      </c>
      <c r="F54" s="44">
        <f t="shared" si="5"/>
        <v>311015.94180012296</v>
      </c>
      <c r="G54" s="5"/>
    </row>
    <row r="55" spans="1:7">
      <c r="A55" s="45">
        <f t="shared" ca="1" si="2"/>
        <v>43040</v>
      </c>
      <c r="B55">
        <f t="shared" si="3"/>
        <v>46</v>
      </c>
      <c r="C55" s="44">
        <f t="shared" si="0"/>
        <v>3399.0555147000314</v>
      </c>
      <c r="D55" s="44">
        <f t="shared" si="1"/>
        <v>125.61272725373738</v>
      </c>
      <c r="E55" s="44">
        <f t="shared" si="4"/>
        <v>3273.442787446294</v>
      </c>
      <c r="F55" s="44">
        <f t="shared" si="5"/>
        <v>310890.32907286921</v>
      </c>
      <c r="G55" s="5"/>
    </row>
    <row r="56" spans="1:7">
      <c r="A56" s="45">
        <f t="shared" ca="1" si="2"/>
        <v>43070</v>
      </c>
      <c r="B56">
        <f t="shared" si="3"/>
        <v>47</v>
      </c>
      <c r="C56" s="44">
        <f t="shared" si="0"/>
        <v>3399.0555147000314</v>
      </c>
      <c r="D56" s="44">
        <f t="shared" si="1"/>
        <v>126.93480120808317</v>
      </c>
      <c r="E56" s="44">
        <f t="shared" si="4"/>
        <v>3272.1207134919482</v>
      </c>
      <c r="F56" s="44">
        <f t="shared" si="5"/>
        <v>310763.39427166112</v>
      </c>
      <c r="G56" s="5"/>
    </row>
    <row r="57" spans="1:7">
      <c r="A57" s="45">
        <f t="shared" ca="1" si="2"/>
        <v>43101</v>
      </c>
      <c r="B57">
        <f t="shared" si="3"/>
        <v>48</v>
      </c>
      <c r="C57" s="44">
        <f t="shared" si="0"/>
        <v>3399.0555147000314</v>
      </c>
      <c r="D57" s="44">
        <f t="shared" si="1"/>
        <v>128.27078999079822</v>
      </c>
      <c r="E57" s="44">
        <f t="shared" si="4"/>
        <v>3270.7847247092332</v>
      </c>
      <c r="F57" s="44">
        <f t="shared" si="5"/>
        <v>310635.12348167034</v>
      </c>
      <c r="G57" s="5"/>
    </row>
    <row r="58" spans="1:7">
      <c r="A58" s="45">
        <f t="shared" ca="1" si="2"/>
        <v>43132</v>
      </c>
      <c r="B58">
        <f t="shared" si="3"/>
        <v>49</v>
      </c>
      <c r="C58" s="44">
        <f t="shared" si="0"/>
        <v>3399.0555147000314</v>
      </c>
      <c r="D58" s="44">
        <f t="shared" si="1"/>
        <v>129.62084005545103</v>
      </c>
      <c r="E58" s="44">
        <f t="shared" si="4"/>
        <v>3269.4346746445804</v>
      </c>
      <c r="F58" s="44">
        <f t="shared" si="5"/>
        <v>310505.50264161488</v>
      </c>
      <c r="G58" s="5"/>
    </row>
    <row r="59" spans="1:7">
      <c r="A59" s="45">
        <f t="shared" ca="1" si="2"/>
        <v>43160</v>
      </c>
      <c r="B59">
        <f t="shared" si="3"/>
        <v>50</v>
      </c>
      <c r="C59" s="44">
        <f t="shared" si="0"/>
        <v>3399.0555147000314</v>
      </c>
      <c r="D59" s="44">
        <f t="shared" si="1"/>
        <v>130.9850993970349</v>
      </c>
      <c r="E59" s="44">
        <f t="shared" si="4"/>
        <v>3268.0704153029965</v>
      </c>
      <c r="F59" s="44">
        <f t="shared" si="5"/>
        <v>310374.51754221786</v>
      </c>
      <c r="G59" s="5"/>
    </row>
    <row r="60" spans="1:7">
      <c r="A60" s="45">
        <f t="shared" ca="1" si="2"/>
        <v>43191</v>
      </c>
      <c r="B60">
        <f t="shared" si="3"/>
        <v>51</v>
      </c>
      <c r="C60" s="44">
        <f t="shared" si="0"/>
        <v>3399.0555147000314</v>
      </c>
      <c r="D60" s="44">
        <f t="shared" si="1"/>
        <v>132.36371756818835</v>
      </c>
      <c r="E60" s="44">
        <f t="shared" si="4"/>
        <v>3266.691797131843</v>
      </c>
      <c r="F60" s="44">
        <f t="shared" si="5"/>
        <v>310242.15382464969</v>
      </c>
      <c r="G60" s="5"/>
    </row>
    <row r="61" spans="1:7">
      <c r="A61" s="45">
        <f t="shared" ca="1" si="2"/>
        <v>43221</v>
      </c>
      <c r="B61">
        <f t="shared" si="3"/>
        <v>52</v>
      </c>
      <c r="C61" s="44">
        <f t="shared" si="0"/>
        <v>3399.0555147000314</v>
      </c>
      <c r="D61" s="44">
        <f t="shared" si="1"/>
        <v>133.75684569559326</v>
      </c>
      <c r="E61" s="44">
        <f t="shared" si="4"/>
        <v>3265.2986690044381</v>
      </c>
      <c r="F61" s="44">
        <f t="shared" si="5"/>
        <v>310108.39697895409</v>
      </c>
      <c r="G61" s="5"/>
    </row>
    <row r="62" spans="1:7">
      <c r="A62" s="45">
        <f t="shared" ca="1" si="2"/>
        <v>43252</v>
      </c>
      <c r="B62">
        <f t="shared" si="3"/>
        <v>53</v>
      </c>
      <c r="C62" s="44">
        <f t="shared" si="0"/>
        <v>3399.0555147000314</v>
      </c>
      <c r="D62" s="44">
        <f t="shared" si="1"/>
        <v>135.16463649653952</v>
      </c>
      <c r="E62" s="44">
        <f t="shared" si="4"/>
        <v>3263.8908782034919</v>
      </c>
      <c r="F62" s="44">
        <f t="shared" si="5"/>
        <v>309973.23234245757</v>
      </c>
      <c r="G62" s="5"/>
    </row>
    <row r="63" spans="1:7">
      <c r="A63" s="45">
        <f t="shared" ca="1" si="2"/>
        <v>43282</v>
      </c>
      <c r="B63">
        <f t="shared" si="3"/>
        <v>54</v>
      </c>
      <c r="C63" s="44">
        <f t="shared" si="0"/>
        <v>3399.0555147000314</v>
      </c>
      <c r="D63" s="44">
        <f t="shared" si="1"/>
        <v>136.58724429566564</v>
      </c>
      <c r="E63" s="44">
        <f t="shared" si="4"/>
        <v>3262.4682704043657</v>
      </c>
      <c r="F63" s="44">
        <f t="shared" si="5"/>
        <v>309836.64509816188</v>
      </c>
      <c r="G63" s="5"/>
    </row>
    <row r="64" spans="1:7">
      <c r="A64" s="45">
        <f t="shared" ca="1" si="2"/>
        <v>43313</v>
      </c>
      <c r="B64">
        <f t="shared" si="3"/>
        <v>55</v>
      </c>
      <c r="C64" s="44">
        <f t="shared" si="0"/>
        <v>3399.0555147000314</v>
      </c>
      <c r="D64" s="44">
        <f t="shared" si="1"/>
        <v>138.02482504187765</v>
      </c>
      <c r="E64" s="44">
        <f t="shared" si="4"/>
        <v>3261.0306896581537</v>
      </c>
      <c r="F64" s="44">
        <f t="shared" si="5"/>
        <v>309698.62027312</v>
      </c>
      <c r="G64" s="5"/>
    </row>
    <row r="65" spans="1:7">
      <c r="A65" s="45">
        <f t="shared" ca="1" si="2"/>
        <v>43344</v>
      </c>
      <c r="B65">
        <f t="shared" si="3"/>
        <v>56</v>
      </c>
      <c r="C65" s="44">
        <f t="shared" si="0"/>
        <v>3399.0555147000314</v>
      </c>
      <c r="D65" s="44">
        <f t="shared" si="1"/>
        <v>139.47753632544345</v>
      </c>
      <c r="E65" s="44">
        <f t="shared" si="4"/>
        <v>3259.5779783745879</v>
      </c>
      <c r="F65" s="44">
        <f t="shared" si="5"/>
        <v>309559.14273679454</v>
      </c>
      <c r="G65" s="5"/>
    </row>
    <row r="66" spans="1:7">
      <c r="A66" s="45">
        <f t="shared" ca="1" si="2"/>
        <v>43374</v>
      </c>
      <c r="B66">
        <f t="shared" si="3"/>
        <v>57</v>
      </c>
      <c r="C66" s="44">
        <f t="shared" si="0"/>
        <v>3399.0555147000314</v>
      </c>
      <c r="D66" s="44">
        <f t="shared" si="1"/>
        <v>140.94553739526873</v>
      </c>
      <c r="E66" s="44">
        <f t="shared" si="4"/>
        <v>3258.1099773047627</v>
      </c>
      <c r="F66" s="44">
        <f t="shared" si="5"/>
        <v>309418.19719939929</v>
      </c>
      <c r="G66" s="5"/>
    </row>
    <row r="67" spans="1:7">
      <c r="A67" s="45">
        <f t="shared" ca="1" si="2"/>
        <v>43405</v>
      </c>
      <c r="B67">
        <f t="shared" si="3"/>
        <v>58</v>
      </c>
      <c r="C67" s="44">
        <f t="shared" si="0"/>
        <v>3399.0555147000314</v>
      </c>
      <c r="D67" s="44">
        <f t="shared" si="1"/>
        <v>142.42898917635375</v>
      </c>
      <c r="E67" s="44">
        <f t="shared" si="4"/>
        <v>3256.6265255236776</v>
      </c>
      <c r="F67" s="44">
        <f t="shared" si="5"/>
        <v>309275.76821022294</v>
      </c>
      <c r="G67" s="5"/>
    </row>
    <row r="68" spans="1:7">
      <c r="A68" s="45">
        <f t="shared" ca="1" si="2"/>
        <v>43435</v>
      </c>
      <c r="B68">
        <f t="shared" si="3"/>
        <v>59</v>
      </c>
      <c r="C68" s="44">
        <f t="shared" si="0"/>
        <v>3399.0555147000314</v>
      </c>
      <c r="D68" s="44">
        <f t="shared" si="1"/>
        <v>143.92805428743486</v>
      </c>
      <c r="E68" s="44">
        <f t="shared" si="4"/>
        <v>3255.1274604125965</v>
      </c>
      <c r="F68" s="44">
        <f t="shared" si="5"/>
        <v>309131.8401559355</v>
      </c>
      <c r="G68" s="5"/>
    </row>
    <row r="69" spans="1:7">
      <c r="A69" s="45">
        <f t="shared" ca="1" si="2"/>
        <v>43466</v>
      </c>
      <c r="B69">
        <f t="shared" si="3"/>
        <v>60</v>
      </c>
      <c r="C69" s="44">
        <f t="shared" si="0"/>
        <v>3399.0555147000314</v>
      </c>
      <c r="D69" s="44">
        <f t="shared" si="1"/>
        <v>145.44289705881056</v>
      </c>
      <c r="E69" s="44">
        <f t="shared" si="4"/>
        <v>3253.6126176412208</v>
      </c>
      <c r="F69" s="44">
        <f t="shared" si="5"/>
        <v>308986.39725887671</v>
      </c>
      <c r="G69" s="5"/>
    </row>
    <row r="70" spans="1:7">
      <c r="A70" s="45">
        <f t="shared" ca="1" si="2"/>
        <v>43497</v>
      </c>
      <c r="B70">
        <f t="shared" si="3"/>
        <v>61</v>
      </c>
      <c r="C70" s="44">
        <f t="shared" si="0"/>
        <v>3399.0555147000314</v>
      </c>
      <c r="D70" s="44">
        <f t="shared" si="1"/>
        <v>146.97368355035405</v>
      </c>
      <c r="E70" s="44">
        <f t="shared" si="4"/>
        <v>3252.0818311496773</v>
      </c>
      <c r="F70" s="44">
        <f t="shared" si="5"/>
        <v>308839.42357532633</v>
      </c>
      <c r="G70" s="5"/>
    </row>
    <row r="71" spans="1:7">
      <c r="A71" s="45">
        <f t="shared" ca="1" si="2"/>
        <v>43525</v>
      </c>
      <c r="B71">
        <f t="shared" si="3"/>
        <v>62</v>
      </c>
      <c r="C71" s="44">
        <f t="shared" si="0"/>
        <v>3399.0555147000314</v>
      </c>
      <c r="D71" s="44">
        <f t="shared" si="1"/>
        <v>148.5205815697218</v>
      </c>
      <c r="E71" s="44">
        <f t="shared" si="4"/>
        <v>3250.5349331303096</v>
      </c>
      <c r="F71" s="44">
        <f t="shared" si="5"/>
        <v>308690.90299375664</v>
      </c>
      <c r="G71" s="5"/>
    </row>
    <row r="72" spans="1:7">
      <c r="A72" s="45">
        <f t="shared" ca="1" si="2"/>
        <v>43556</v>
      </c>
      <c r="B72">
        <f t="shared" si="3"/>
        <v>63</v>
      </c>
      <c r="C72" s="44">
        <f t="shared" si="0"/>
        <v>3399.0555147000314</v>
      </c>
      <c r="D72" s="44">
        <f t="shared" si="1"/>
        <v>150.08376069074302</v>
      </c>
      <c r="E72" s="44">
        <f t="shared" si="4"/>
        <v>3248.9717540092884</v>
      </c>
      <c r="F72" s="44">
        <f t="shared" si="5"/>
        <v>308540.81923306588</v>
      </c>
      <c r="G72" s="5"/>
    </row>
    <row r="73" spans="1:7">
      <c r="A73" s="45">
        <f t="shared" ca="1" si="2"/>
        <v>43586</v>
      </c>
      <c r="B73">
        <f t="shared" si="3"/>
        <v>64</v>
      </c>
      <c r="C73" s="44">
        <f t="shared" si="0"/>
        <v>3399.0555147000314</v>
      </c>
      <c r="D73" s="44">
        <f t="shared" si="1"/>
        <v>151.66339227201297</v>
      </c>
      <c r="E73" s="44">
        <f t="shared" si="4"/>
        <v>3247.3921224280184</v>
      </c>
      <c r="F73" s="44">
        <f t="shared" si="5"/>
        <v>308389.15584079386</v>
      </c>
      <c r="G73" s="5"/>
    </row>
    <row r="74" spans="1:7">
      <c r="A74" s="45">
        <f t="shared" ca="1" si="2"/>
        <v>43617</v>
      </c>
      <c r="B74">
        <f t="shared" si="3"/>
        <v>65</v>
      </c>
      <c r="C74" s="44">
        <f t="shared" si="0"/>
        <v>3399.0555147000314</v>
      </c>
      <c r="D74" s="44">
        <f t="shared" si="1"/>
        <v>153.25964947567627</v>
      </c>
      <c r="E74" s="44">
        <f t="shared" si="4"/>
        <v>3245.7958652243551</v>
      </c>
      <c r="F74" s="44">
        <f t="shared" si="5"/>
        <v>308235.89619131817</v>
      </c>
      <c r="G74" s="5"/>
    </row>
    <row r="75" spans="1:7">
      <c r="A75" s="45">
        <f t="shared" ca="1" si="2"/>
        <v>43647</v>
      </c>
      <c r="B75">
        <f t="shared" si="3"/>
        <v>66</v>
      </c>
      <c r="C75" s="44">
        <f t="shared" ref="C75:C138" si="6">-PMT($C$4/12,$C$5,$C$3,0)</f>
        <v>3399.0555147000314</v>
      </c>
      <c r="D75" s="44">
        <f t="shared" ref="D75:D138" si="7">C75-E75</f>
        <v>154.8727072864076</v>
      </c>
      <c r="E75" s="44">
        <f t="shared" si="4"/>
        <v>3244.1828074136238</v>
      </c>
      <c r="F75" s="44">
        <f t="shared" si="5"/>
        <v>308081.02348403179</v>
      </c>
      <c r="G75" s="5"/>
    </row>
    <row r="76" spans="1:7">
      <c r="A76" s="45">
        <f t="shared" ref="A76:A139" ca="1" si="8">DATE(YEAR(A75),MONTH(A75)+1,1)</f>
        <v>43678</v>
      </c>
      <c r="B76">
        <f t="shared" ref="B76:B139" si="9">B75+1</f>
        <v>67</v>
      </c>
      <c r="C76" s="44">
        <f t="shared" si="6"/>
        <v>3399.0555147000314</v>
      </c>
      <c r="D76" s="44">
        <f t="shared" si="7"/>
        <v>156.50274253059706</v>
      </c>
      <c r="E76" s="44">
        <f t="shared" ref="E76:E139" si="10">($C$4/12)*F75</f>
        <v>3242.5527721694343</v>
      </c>
      <c r="F76" s="44">
        <f t="shared" si="5"/>
        <v>307924.52074150118</v>
      </c>
      <c r="G76" s="5"/>
    </row>
    <row r="77" spans="1:7">
      <c r="A77" s="45">
        <f t="shared" ca="1" si="8"/>
        <v>43709</v>
      </c>
      <c r="B77">
        <f t="shared" si="9"/>
        <v>68</v>
      </c>
      <c r="C77" s="44">
        <f t="shared" si="6"/>
        <v>3399.0555147000314</v>
      </c>
      <c r="D77" s="44">
        <f t="shared" si="7"/>
        <v>158.14993389573146</v>
      </c>
      <c r="E77" s="44">
        <f t="shared" si="10"/>
        <v>3240.9055808042999</v>
      </c>
      <c r="F77" s="44">
        <f t="shared" si="5"/>
        <v>307766.37080760545</v>
      </c>
      <c r="G77" s="5"/>
    </row>
    <row r="78" spans="1:7">
      <c r="A78" s="45">
        <f t="shared" ca="1" si="8"/>
        <v>43739</v>
      </c>
      <c r="B78">
        <f t="shared" si="9"/>
        <v>69</v>
      </c>
      <c r="C78" s="44">
        <f t="shared" si="6"/>
        <v>3399.0555147000314</v>
      </c>
      <c r="D78" s="44">
        <f t="shared" si="7"/>
        <v>159.81446194998398</v>
      </c>
      <c r="E78" s="44">
        <f t="shared" si="10"/>
        <v>3239.2410527500474</v>
      </c>
      <c r="F78" s="44">
        <f t="shared" ref="F78:F141" si="11">F77-D78</f>
        <v>307606.55634565547</v>
      </c>
      <c r="G78" s="5"/>
    </row>
    <row r="79" spans="1:7">
      <c r="A79" s="45">
        <f t="shared" ca="1" si="8"/>
        <v>43770</v>
      </c>
      <c r="B79">
        <f t="shared" si="9"/>
        <v>70</v>
      </c>
      <c r="C79" s="44">
        <f t="shared" si="6"/>
        <v>3399.0555147000314</v>
      </c>
      <c r="D79" s="44">
        <f t="shared" si="7"/>
        <v>161.4965091620079</v>
      </c>
      <c r="E79" s="44">
        <f t="shared" si="10"/>
        <v>3237.5590055380235</v>
      </c>
      <c r="F79" s="44">
        <f t="shared" si="11"/>
        <v>307445.05983649346</v>
      </c>
      <c r="G79" s="5"/>
    </row>
    <row r="80" spans="1:7">
      <c r="A80" s="45">
        <f t="shared" ca="1" si="8"/>
        <v>43800</v>
      </c>
      <c r="B80">
        <f t="shared" si="9"/>
        <v>71</v>
      </c>
      <c r="C80" s="44">
        <f t="shared" si="6"/>
        <v>3399.0555147000314</v>
      </c>
      <c r="D80" s="44">
        <f t="shared" si="7"/>
        <v>163.19625992093779</v>
      </c>
      <c r="E80" s="44">
        <f t="shared" si="10"/>
        <v>3235.8592547790936</v>
      </c>
      <c r="F80" s="44">
        <f t="shared" si="11"/>
        <v>307281.8635765725</v>
      </c>
      <c r="G80" s="5"/>
    </row>
    <row r="81" spans="1:7">
      <c r="A81" s="45">
        <f t="shared" ca="1" si="8"/>
        <v>43831</v>
      </c>
      <c r="B81">
        <f t="shared" si="9"/>
        <v>72</v>
      </c>
      <c r="C81" s="44">
        <f t="shared" si="6"/>
        <v>3399.0555147000314</v>
      </c>
      <c r="D81" s="44">
        <f t="shared" si="7"/>
        <v>164.91390055660577</v>
      </c>
      <c r="E81" s="44">
        <f t="shared" si="10"/>
        <v>3234.1416141434256</v>
      </c>
      <c r="F81" s="44">
        <f t="shared" si="11"/>
        <v>307116.94967601588</v>
      </c>
      <c r="G81" s="5"/>
    </row>
    <row r="82" spans="1:7">
      <c r="A82" s="45">
        <f t="shared" ca="1" si="8"/>
        <v>43862</v>
      </c>
      <c r="B82">
        <f t="shared" si="9"/>
        <v>73</v>
      </c>
      <c r="C82" s="44">
        <f t="shared" si="6"/>
        <v>3399.0555147000314</v>
      </c>
      <c r="D82" s="44">
        <f t="shared" si="7"/>
        <v>166.64961935996416</v>
      </c>
      <c r="E82" s="44">
        <f t="shared" si="10"/>
        <v>3232.4058953400672</v>
      </c>
      <c r="F82" s="44">
        <f t="shared" si="11"/>
        <v>306950.30005665589</v>
      </c>
      <c r="G82" s="5"/>
    </row>
    <row r="83" spans="1:7">
      <c r="A83" s="45">
        <f t="shared" ca="1" si="8"/>
        <v>43891</v>
      </c>
      <c r="B83">
        <f t="shared" si="9"/>
        <v>74</v>
      </c>
      <c r="C83" s="44">
        <f t="shared" si="6"/>
        <v>3399.0555147000314</v>
      </c>
      <c r="D83" s="44">
        <f t="shared" si="7"/>
        <v>168.40360660372835</v>
      </c>
      <c r="E83" s="44">
        <f t="shared" si="10"/>
        <v>3230.651908096303</v>
      </c>
      <c r="F83" s="44">
        <f t="shared" si="11"/>
        <v>306781.89645005215</v>
      </c>
      <c r="G83" s="5"/>
    </row>
    <row r="84" spans="1:7">
      <c r="A84" s="45">
        <f t="shared" ca="1" si="8"/>
        <v>43922</v>
      </c>
      <c r="B84">
        <f t="shared" si="9"/>
        <v>75</v>
      </c>
      <c r="C84" s="44">
        <f t="shared" si="6"/>
        <v>3399.0555147000314</v>
      </c>
      <c r="D84" s="44">
        <f t="shared" si="7"/>
        <v>170.17605456323236</v>
      </c>
      <c r="E84" s="44">
        <f t="shared" si="10"/>
        <v>3228.879460136799</v>
      </c>
      <c r="F84" s="44">
        <f t="shared" si="11"/>
        <v>306611.7203954889</v>
      </c>
      <c r="G84" s="5"/>
    </row>
    <row r="85" spans="1:7">
      <c r="A85" s="45">
        <f t="shared" ca="1" si="8"/>
        <v>43952</v>
      </c>
      <c r="B85">
        <f t="shared" si="9"/>
        <v>76</v>
      </c>
      <c r="C85" s="44">
        <f t="shared" si="6"/>
        <v>3399.0555147000314</v>
      </c>
      <c r="D85" s="44">
        <f t="shared" si="7"/>
        <v>171.96715753751096</v>
      </c>
      <c r="E85" s="44">
        <f t="shared" si="10"/>
        <v>3227.0883571625204</v>
      </c>
      <c r="F85" s="44">
        <f t="shared" si="11"/>
        <v>306439.75323795137</v>
      </c>
      <c r="G85" s="5"/>
    </row>
    <row r="86" spans="1:7">
      <c r="A86" s="45">
        <f t="shared" ca="1" si="8"/>
        <v>43983</v>
      </c>
      <c r="B86">
        <f t="shared" si="9"/>
        <v>77</v>
      </c>
      <c r="C86" s="44">
        <f t="shared" si="6"/>
        <v>3399.0555147000314</v>
      </c>
      <c r="D86" s="44">
        <f t="shared" si="7"/>
        <v>173.77711187059322</v>
      </c>
      <c r="E86" s="44">
        <f t="shared" si="10"/>
        <v>3225.2784028294382</v>
      </c>
      <c r="F86" s="44">
        <f t="shared" si="11"/>
        <v>306265.97612608079</v>
      </c>
      <c r="G86" s="5"/>
    </row>
    <row r="87" spans="1:7">
      <c r="A87" s="45">
        <f t="shared" ca="1" si="8"/>
        <v>44013</v>
      </c>
      <c r="B87">
        <f t="shared" si="9"/>
        <v>78</v>
      </c>
      <c r="C87" s="44">
        <f t="shared" si="6"/>
        <v>3399.0555147000314</v>
      </c>
      <c r="D87" s="44">
        <f t="shared" si="7"/>
        <v>175.60611597303114</v>
      </c>
      <c r="E87" s="44">
        <f t="shared" si="10"/>
        <v>3223.4493987270002</v>
      </c>
      <c r="F87" s="44">
        <f t="shared" si="11"/>
        <v>306090.37001010776</v>
      </c>
      <c r="G87" s="5"/>
    </row>
    <row r="88" spans="1:7">
      <c r="A88" s="45">
        <f t="shared" ca="1" si="8"/>
        <v>44044</v>
      </c>
      <c r="B88">
        <f t="shared" si="9"/>
        <v>79</v>
      </c>
      <c r="C88" s="44">
        <f t="shared" si="6"/>
        <v>3399.0555147000314</v>
      </c>
      <c r="D88" s="44">
        <f t="shared" si="7"/>
        <v>177.4543703436475</v>
      </c>
      <c r="E88" s="44">
        <f t="shared" si="10"/>
        <v>3221.6011443563839</v>
      </c>
      <c r="F88" s="44">
        <f t="shared" si="11"/>
        <v>305912.91563976411</v>
      </c>
      <c r="G88" s="5"/>
    </row>
    <row r="89" spans="1:7">
      <c r="A89" s="45">
        <f t="shared" ca="1" si="8"/>
        <v>44075</v>
      </c>
      <c r="B89">
        <f t="shared" si="9"/>
        <v>80</v>
      </c>
      <c r="C89" s="44">
        <f t="shared" si="6"/>
        <v>3399.0555147000314</v>
      </c>
      <c r="D89" s="44">
        <f t="shared" si="7"/>
        <v>179.32207759151424</v>
      </c>
      <c r="E89" s="44">
        <f t="shared" si="10"/>
        <v>3219.7334371085171</v>
      </c>
      <c r="F89" s="44">
        <f t="shared" si="11"/>
        <v>305733.59356217261</v>
      </c>
      <c r="G89" s="5"/>
    </row>
    <row r="90" spans="1:7">
      <c r="A90" s="45">
        <f t="shared" ca="1" si="8"/>
        <v>44105</v>
      </c>
      <c r="B90">
        <f t="shared" si="9"/>
        <v>81</v>
      </c>
      <c r="C90" s="44">
        <f t="shared" si="6"/>
        <v>3399.0555147000314</v>
      </c>
      <c r="D90" s="44">
        <f t="shared" si="7"/>
        <v>181.20944245816463</v>
      </c>
      <c r="E90" s="44">
        <f t="shared" si="10"/>
        <v>3217.8460722418668</v>
      </c>
      <c r="F90" s="44">
        <f t="shared" si="11"/>
        <v>305552.38411971444</v>
      </c>
      <c r="G90" s="5"/>
    </row>
    <row r="91" spans="1:7">
      <c r="A91" s="45">
        <f t="shared" ca="1" si="8"/>
        <v>44136</v>
      </c>
      <c r="B91">
        <f t="shared" si="9"/>
        <v>82</v>
      </c>
      <c r="C91" s="44">
        <f t="shared" si="6"/>
        <v>3399.0555147000314</v>
      </c>
      <c r="D91" s="44">
        <f t="shared" si="7"/>
        <v>183.11667184003727</v>
      </c>
      <c r="E91" s="44">
        <f t="shared" si="10"/>
        <v>3215.9388428599941</v>
      </c>
      <c r="F91" s="44">
        <f t="shared" si="11"/>
        <v>305369.26744787442</v>
      </c>
      <c r="G91" s="5"/>
    </row>
    <row r="92" spans="1:7">
      <c r="A92" s="45">
        <f t="shared" ca="1" si="8"/>
        <v>44166</v>
      </c>
      <c r="B92">
        <f t="shared" si="9"/>
        <v>83</v>
      </c>
      <c r="C92" s="44">
        <f t="shared" si="6"/>
        <v>3399.0555147000314</v>
      </c>
      <c r="D92" s="44">
        <f t="shared" si="7"/>
        <v>185.04397481115348</v>
      </c>
      <c r="E92" s="44">
        <f t="shared" si="10"/>
        <v>3214.0115398888779</v>
      </c>
      <c r="F92" s="44">
        <f t="shared" si="11"/>
        <v>305184.22347306326</v>
      </c>
      <c r="G92" s="5"/>
    </row>
    <row r="93" spans="1:7">
      <c r="A93" s="45">
        <f t="shared" ca="1" si="8"/>
        <v>44197</v>
      </c>
      <c r="B93">
        <f t="shared" si="9"/>
        <v>84</v>
      </c>
      <c r="C93" s="44">
        <f t="shared" si="6"/>
        <v>3399.0555147000314</v>
      </c>
      <c r="D93" s="44">
        <f t="shared" si="7"/>
        <v>186.99156264604062</v>
      </c>
      <c r="E93" s="44">
        <f t="shared" si="10"/>
        <v>3212.0639520539908</v>
      </c>
      <c r="F93" s="44">
        <f t="shared" si="11"/>
        <v>304997.23191041721</v>
      </c>
      <c r="G93" s="5"/>
    </row>
    <row r="94" spans="1:7">
      <c r="A94" s="45">
        <f t="shared" ca="1" si="8"/>
        <v>44228</v>
      </c>
      <c r="B94">
        <f t="shared" si="9"/>
        <v>85</v>
      </c>
      <c r="C94" s="44">
        <f t="shared" si="6"/>
        <v>3399.0555147000314</v>
      </c>
      <c r="D94" s="44">
        <f t="shared" si="7"/>
        <v>188.9596488428906</v>
      </c>
      <c r="E94" s="44">
        <f t="shared" si="10"/>
        <v>3210.0958658571408</v>
      </c>
      <c r="F94" s="44">
        <f t="shared" si="11"/>
        <v>304808.27226157434</v>
      </c>
      <c r="G94" s="5"/>
    </row>
    <row r="95" spans="1:7">
      <c r="A95" s="45">
        <f t="shared" ca="1" si="8"/>
        <v>44256</v>
      </c>
      <c r="B95">
        <f t="shared" si="9"/>
        <v>86</v>
      </c>
      <c r="C95" s="44">
        <f t="shared" si="6"/>
        <v>3399.0555147000314</v>
      </c>
      <c r="D95" s="44">
        <f t="shared" si="7"/>
        <v>190.94844914696159</v>
      </c>
      <c r="E95" s="44">
        <f t="shared" si="10"/>
        <v>3208.1070655530698</v>
      </c>
      <c r="F95" s="44">
        <f t="shared" si="11"/>
        <v>304617.32381242741</v>
      </c>
      <c r="G95" s="5"/>
    </row>
    <row r="96" spans="1:7">
      <c r="A96" s="45">
        <f t="shared" ca="1" si="8"/>
        <v>44287</v>
      </c>
      <c r="B96">
        <f t="shared" si="9"/>
        <v>87</v>
      </c>
      <c r="C96" s="44">
        <f t="shared" si="6"/>
        <v>3399.0555147000314</v>
      </c>
      <c r="D96" s="44">
        <f t="shared" si="7"/>
        <v>192.95818157423309</v>
      </c>
      <c r="E96" s="44">
        <f t="shared" si="10"/>
        <v>3206.0973331257983</v>
      </c>
      <c r="F96" s="44">
        <f t="shared" si="11"/>
        <v>304424.36563085316</v>
      </c>
      <c r="G96" s="5"/>
    </row>
    <row r="97" spans="1:7">
      <c r="A97" s="45">
        <f t="shared" ca="1" si="8"/>
        <v>44317</v>
      </c>
      <c r="B97">
        <f t="shared" si="9"/>
        <v>88</v>
      </c>
      <c r="C97" s="44">
        <f t="shared" si="6"/>
        <v>3399.0555147000314</v>
      </c>
      <c r="D97" s="44">
        <f t="shared" si="7"/>
        <v>194.98906643530199</v>
      </c>
      <c r="E97" s="44">
        <f t="shared" si="10"/>
        <v>3204.0664482647294</v>
      </c>
      <c r="F97" s="44">
        <f t="shared" si="11"/>
        <v>304229.37656441785</v>
      </c>
      <c r="G97" s="5"/>
    </row>
    <row r="98" spans="1:7">
      <c r="A98" s="45">
        <f t="shared" ca="1" si="8"/>
        <v>44348</v>
      </c>
      <c r="B98">
        <f t="shared" si="9"/>
        <v>89</v>
      </c>
      <c r="C98" s="44">
        <f t="shared" si="6"/>
        <v>3399.0555147000314</v>
      </c>
      <c r="D98" s="44">
        <f t="shared" si="7"/>
        <v>197.04132635953374</v>
      </c>
      <c r="E98" s="44">
        <f t="shared" si="10"/>
        <v>3202.0141883404976</v>
      </c>
      <c r="F98" s="44">
        <f t="shared" si="11"/>
        <v>304032.33523805829</v>
      </c>
      <c r="G98" s="5"/>
    </row>
    <row r="99" spans="1:7">
      <c r="A99" s="45">
        <f t="shared" ca="1" si="8"/>
        <v>44378</v>
      </c>
      <c r="B99">
        <f t="shared" si="9"/>
        <v>90</v>
      </c>
      <c r="C99" s="44">
        <f t="shared" si="6"/>
        <v>3399.0555147000314</v>
      </c>
      <c r="D99" s="44">
        <f t="shared" si="7"/>
        <v>199.11518631946774</v>
      </c>
      <c r="E99" s="44">
        <f t="shared" si="10"/>
        <v>3199.9403283805636</v>
      </c>
      <c r="F99" s="44">
        <f t="shared" si="11"/>
        <v>303833.22005173884</v>
      </c>
      <c r="G99" s="5"/>
    </row>
    <row r="100" spans="1:7">
      <c r="A100" s="45">
        <f t="shared" ca="1" si="8"/>
        <v>44409</v>
      </c>
      <c r="B100">
        <f t="shared" si="9"/>
        <v>91</v>
      </c>
      <c r="C100" s="44">
        <f t="shared" si="6"/>
        <v>3399.0555147000314</v>
      </c>
      <c r="D100" s="44">
        <f t="shared" si="7"/>
        <v>201.2108736554801</v>
      </c>
      <c r="E100" s="44">
        <f t="shared" si="10"/>
        <v>3197.8446410445513</v>
      </c>
      <c r="F100" s="44">
        <f t="shared" si="11"/>
        <v>303632.00917808339</v>
      </c>
      <c r="G100" s="5"/>
    </row>
    <row r="101" spans="1:7">
      <c r="A101" s="45">
        <f t="shared" ca="1" si="8"/>
        <v>44440</v>
      </c>
      <c r="B101">
        <f t="shared" si="9"/>
        <v>92</v>
      </c>
      <c r="C101" s="44">
        <f t="shared" si="6"/>
        <v>3399.0555147000314</v>
      </c>
      <c r="D101" s="44">
        <f t="shared" si="7"/>
        <v>203.32861810070381</v>
      </c>
      <c r="E101" s="44">
        <f t="shared" si="10"/>
        <v>3195.7268965993276</v>
      </c>
      <c r="F101" s="44">
        <f t="shared" si="11"/>
        <v>303428.68055998266</v>
      </c>
      <c r="G101" s="5"/>
    </row>
    <row r="102" spans="1:7">
      <c r="A102" s="45">
        <f t="shared" ca="1" si="8"/>
        <v>44470</v>
      </c>
      <c r="B102">
        <f t="shared" si="9"/>
        <v>93</v>
      </c>
      <c r="C102" s="44">
        <f t="shared" si="6"/>
        <v>3399.0555147000314</v>
      </c>
      <c r="D102" s="44">
        <f t="shared" si="7"/>
        <v>205.46865180621398</v>
      </c>
      <c r="E102" s="44">
        <f t="shared" si="10"/>
        <v>3193.5868628938174</v>
      </c>
      <c r="F102" s="44">
        <f t="shared" si="11"/>
        <v>303223.21190817642</v>
      </c>
      <c r="G102" s="5"/>
    </row>
    <row r="103" spans="1:7">
      <c r="A103" s="45">
        <f t="shared" ca="1" si="8"/>
        <v>44501</v>
      </c>
      <c r="B103">
        <f t="shared" si="9"/>
        <v>94</v>
      </c>
      <c r="C103" s="44">
        <f t="shared" si="6"/>
        <v>3399.0555147000314</v>
      </c>
      <c r="D103" s="44">
        <f t="shared" si="7"/>
        <v>207.63120936647465</v>
      </c>
      <c r="E103" s="44">
        <f t="shared" si="10"/>
        <v>3191.4243053335567</v>
      </c>
      <c r="F103" s="44">
        <f t="shared" si="11"/>
        <v>303015.58069880994</v>
      </c>
      <c r="G103" s="5"/>
    </row>
    <row r="104" spans="1:7">
      <c r="A104" s="45">
        <f t="shared" ca="1" si="8"/>
        <v>44531</v>
      </c>
      <c r="B104">
        <f t="shared" si="9"/>
        <v>95</v>
      </c>
      <c r="C104" s="44">
        <f t="shared" si="6"/>
        <v>3399.0555147000314</v>
      </c>
      <c r="D104" s="44">
        <f t="shared" si="7"/>
        <v>209.81652784505695</v>
      </c>
      <c r="E104" s="44">
        <f t="shared" si="10"/>
        <v>3189.2389868549744</v>
      </c>
      <c r="F104" s="44">
        <f t="shared" si="11"/>
        <v>302805.76417096489</v>
      </c>
      <c r="G104" s="5"/>
    </row>
    <row r="105" spans="1:7">
      <c r="A105" s="45">
        <f t="shared" ca="1" si="8"/>
        <v>44562</v>
      </c>
      <c r="B105">
        <f t="shared" si="9"/>
        <v>96</v>
      </c>
      <c r="C105" s="44">
        <f t="shared" si="6"/>
        <v>3399.0555147000314</v>
      </c>
      <c r="D105" s="44">
        <f t="shared" si="7"/>
        <v>212.02484680062616</v>
      </c>
      <c r="E105" s="44">
        <f t="shared" si="10"/>
        <v>3187.0306678994052</v>
      </c>
      <c r="F105" s="44">
        <f t="shared" si="11"/>
        <v>302593.73932416429</v>
      </c>
      <c r="G105" s="5"/>
    </row>
    <row r="106" spans="1:7">
      <c r="A106" s="45">
        <f t="shared" ca="1" si="8"/>
        <v>44593</v>
      </c>
      <c r="B106">
        <f t="shared" si="9"/>
        <v>97</v>
      </c>
      <c r="C106" s="44">
        <f t="shared" si="6"/>
        <v>3399.0555147000314</v>
      </c>
      <c r="D106" s="44">
        <f t="shared" si="7"/>
        <v>214.25640831320243</v>
      </c>
      <c r="E106" s="44">
        <f t="shared" si="10"/>
        <v>3184.799106386829</v>
      </c>
      <c r="F106" s="44">
        <f t="shared" si="11"/>
        <v>302379.48291585105</v>
      </c>
      <c r="G106" s="5"/>
    </row>
    <row r="107" spans="1:7">
      <c r="A107" s="45">
        <f t="shared" ca="1" si="8"/>
        <v>44621</v>
      </c>
      <c r="B107">
        <f t="shared" si="9"/>
        <v>98</v>
      </c>
      <c r="C107" s="44">
        <f t="shared" si="6"/>
        <v>3399.0555147000314</v>
      </c>
      <c r="D107" s="44">
        <f t="shared" si="7"/>
        <v>216.51145701069936</v>
      </c>
      <c r="E107" s="44">
        <f t="shared" si="10"/>
        <v>3182.544057689332</v>
      </c>
      <c r="F107" s="44">
        <f t="shared" si="11"/>
        <v>302162.97145884036</v>
      </c>
      <c r="G107" s="5"/>
    </row>
    <row r="108" spans="1:7">
      <c r="A108" s="45">
        <f t="shared" ca="1" si="8"/>
        <v>44652</v>
      </c>
      <c r="B108">
        <f t="shared" si="9"/>
        <v>99</v>
      </c>
      <c r="C108" s="44">
        <f t="shared" si="6"/>
        <v>3399.0555147000314</v>
      </c>
      <c r="D108" s="44">
        <f t="shared" si="7"/>
        <v>218.79024009573686</v>
      </c>
      <c r="E108" s="44">
        <f t="shared" si="10"/>
        <v>3180.2652746042945</v>
      </c>
      <c r="F108" s="44">
        <f t="shared" si="11"/>
        <v>301944.1812187446</v>
      </c>
      <c r="G108" s="5"/>
    </row>
    <row r="109" spans="1:7">
      <c r="A109" s="45">
        <f t="shared" ca="1" si="8"/>
        <v>44682</v>
      </c>
      <c r="B109">
        <f t="shared" si="9"/>
        <v>100</v>
      </c>
      <c r="C109" s="44">
        <f t="shared" si="6"/>
        <v>3399.0555147000314</v>
      </c>
      <c r="D109" s="44">
        <f t="shared" si="7"/>
        <v>221.09300737274452</v>
      </c>
      <c r="E109" s="44">
        <f t="shared" si="10"/>
        <v>3177.9625073272869</v>
      </c>
      <c r="F109" s="44">
        <f t="shared" si="11"/>
        <v>301723.08821137185</v>
      </c>
      <c r="G109" s="5"/>
    </row>
    <row r="110" spans="1:7">
      <c r="A110" s="45">
        <f t="shared" ca="1" si="8"/>
        <v>44713</v>
      </c>
      <c r="B110">
        <f t="shared" si="9"/>
        <v>101</v>
      </c>
      <c r="C110" s="44">
        <f t="shared" si="6"/>
        <v>3399.0555147000314</v>
      </c>
      <c r="D110" s="44">
        <f t="shared" si="7"/>
        <v>223.42001127534286</v>
      </c>
      <c r="E110" s="44">
        <f t="shared" si="10"/>
        <v>3175.6355034246885</v>
      </c>
      <c r="F110" s="44">
        <f t="shared" si="11"/>
        <v>301499.66820009652</v>
      </c>
      <c r="G110" s="5"/>
    </row>
    <row r="111" spans="1:7">
      <c r="A111" s="45">
        <f t="shared" ca="1" si="8"/>
        <v>44743</v>
      </c>
      <c r="B111">
        <f t="shared" si="9"/>
        <v>102</v>
      </c>
      <c r="C111" s="44">
        <f t="shared" si="6"/>
        <v>3399.0555147000314</v>
      </c>
      <c r="D111" s="44">
        <f t="shared" si="7"/>
        <v>225.7715068940156</v>
      </c>
      <c r="E111" s="44">
        <f t="shared" si="10"/>
        <v>3173.2840078060158</v>
      </c>
      <c r="F111" s="44">
        <f t="shared" si="11"/>
        <v>301273.89669320249</v>
      </c>
      <c r="G111" s="5"/>
    </row>
    <row r="112" spans="1:7">
      <c r="A112" s="45">
        <f t="shared" ca="1" si="8"/>
        <v>44774</v>
      </c>
      <c r="B112">
        <f t="shared" si="9"/>
        <v>103</v>
      </c>
      <c r="C112" s="44">
        <f t="shared" si="6"/>
        <v>3399.0555147000314</v>
      </c>
      <c r="D112" s="44">
        <f t="shared" si="7"/>
        <v>228.1477520040753</v>
      </c>
      <c r="E112" s="44">
        <f t="shared" si="10"/>
        <v>3170.9077626959561</v>
      </c>
      <c r="F112" s="44">
        <f t="shared" si="11"/>
        <v>301045.7489411984</v>
      </c>
      <c r="G112" s="5"/>
    </row>
    <row r="113" spans="1:7">
      <c r="A113" s="45">
        <f t="shared" ca="1" si="8"/>
        <v>44805</v>
      </c>
      <c r="B113">
        <f t="shared" si="9"/>
        <v>104</v>
      </c>
      <c r="C113" s="44">
        <f t="shared" si="6"/>
        <v>3399.0555147000314</v>
      </c>
      <c r="D113" s="44">
        <f t="shared" si="7"/>
        <v>230.54900709391814</v>
      </c>
      <c r="E113" s="44">
        <f t="shared" si="10"/>
        <v>3168.5065076061132</v>
      </c>
      <c r="F113" s="44">
        <f t="shared" si="11"/>
        <v>300815.19993410446</v>
      </c>
      <c r="G113" s="5"/>
    </row>
    <row r="114" spans="1:7">
      <c r="A114" s="45">
        <f t="shared" ca="1" si="8"/>
        <v>44835</v>
      </c>
      <c r="B114">
        <f t="shared" si="9"/>
        <v>105</v>
      </c>
      <c r="C114" s="44">
        <f t="shared" si="6"/>
        <v>3399.0555147000314</v>
      </c>
      <c r="D114" s="44">
        <f t="shared" si="7"/>
        <v>232.97553539358205</v>
      </c>
      <c r="E114" s="44">
        <f t="shared" si="10"/>
        <v>3166.0799793064493</v>
      </c>
      <c r="F114" s="44">
        <f t="shared" si="11"/>
        <v>300582.22439871088</v>
      </c>
      <c r="G114" s="5"/>
    </row>
    <row r="115" spans="1:7">
      <c r="A115" s="45">
        <f t="shared" ca="1" si="8"/>
        <v>44866</v>
      </c>
      <c r="B115">
        <f t="shared" si="9"/>
        <v>106</v>
      </c>
      <c r="C115" s="44">
        <f t="shared" si="6"/>
        <v>3399.0555147000314</v>
      </c>
      <c r="D115" s="44">
        <f t="shared" si="7"/>
        <v>235.42760290359956</v>
      </c>
      <c r="E115" s="44">
        <f t="shared" si="10"/>
        <v>3163.6279117964318</v>
      </c>
      <c r="F115" s="44">
        <f t="shared" si="11"/>
        <v>300346.79679580725</v>
      </c>
      <c r="G115" s="5"/>
    </row>
    <row r="116" spans="1:7">
      <c r="A116" s="45">
        <f t="shared" ca="1" si="8"/>
        <v>44896</v>
      </c>
      <c r="B116">
        <f t="shared" si="9"/>
        <v>107</v>
      </c>
      <c r="C116" s="44">
        <f t="shared" si="6"/>
        <v>3399.0555147000314</v>
      </c>
      <c r="D116" s="44">
        <f t="shared" si="7"/>
        <v>237.90547842416026</v>
      </c>
      <c r="E116" s="44">
        <f t="shared" si="10"/>
        <v>3161.1500362758711</v>
      </c>
      <c r="F116" s="44">
        <f t="shared" si="11"/>
        <v>300108.8913173831</v>
      </c>
      <c r="G116" s="5"/>
    </row>
    <row r="117" spans="1:7">
      <c r="A117" s="45">
        <f t="shared" ca="1" si="8"/>
        <v>44927</v>
      </c>
      <c r="B117">
        <f t="shared" si="9"/>
        <v>108</v>
      </c>
      <c r="C117" s="44">
        <f t="shared" si="6"/>
        <v>3399.0555147000314</v>
      </c>
      <c r="D117" s="44">
        <f t="shared" si="7"/>
        <v>240.40943358457434</v>
      </c>
      <c r="E117" s="44">
        <f t="shared" si="10"/>
        <v>3158.646081115457</v>
      </c>
      <c r="F117" s="44">
        <f t="shared" si="11"/>
        <v>299868.48188379849</v>
      </c>
      <c r="G117" s="5"/>
    </row>
    <row r="118" spans="1:7">
      <c r="A118" s="45">
        <f t="shared" ca="1" si="8"/>
        <v>44958</v>
      </c>
      <c r="B118">
        <f t="shared" si="9"/>
        <v>109</v>
      </c>
      <c r="C118" s="44">
        <f t="shared" si="6"/>
        <v>3399.0555147000314</v>
      </c>
      <c r="D118" s="44">
        <f t="shared" si="7"/>
        <v>242.93974287305218</v>
      </c>
      <c r="E118" s="44">
        <f t="shared" si="10"/>
        <v>3156.1157718269792</v>
      </c>
      <c r="F118" s="44">
        <f t="shared" si="11"/>
        <v>299625.54214092542</v>
      </c>
      <c r="G118" s="5"/>
    </row>
    <row r="119" spans="1:7">
      <c r="A119" s="45">
        <f t="shared" ca="1" si="8"/>
        <v>44986</v>
      </c>
      <c r="B119">
        <f t="shared" si="9"/>
        <v>110</v>
      </c>
      <c r="C119" s="44">
        <f t="shared" si="6"/>
        <v>3399.0555147000314</v>
      </c>
      <c r="D119" s="44">
        <f t="shared" si="7"/>
        <v>245.49668366679134</v>
      </c>
      <c r="E119" s="44">
        <f t="shared" si="10"/>
        <v>3153.55883103324</v>
      </c>
      <c r="F119" s="44">
        <f t="shared" si="11"/>
        <v>299380.04545725865</v>
      </c>
      <c r="G119" s="5"/>
    </row>
    <row r="120" spans="1:7">
      <c r="A120" s="45">
        <f t="shared" ca="1" si="8"/>
        <v>45017</v>
      </c>
      <c r="B120">
        <f t="shared" si="9"/>
        <v>111</v>
      </c>
      <c r="C120" s="44">
        <f t="shared" si="6"/>
        <v>3399.0555147000314</v>
      </c>
      <c r="D120" s="44">
        <f t="shared" si="7"/>
        <v>248.08053626238416</v>
      </c>
      <c r="E120" s="44">
        <f t="shared" si="10"/>
        <v>3150.9749784376472</v>
      </c>
      <c r="F120" s="44">
        <f t="shared" si="11"/>
        <v>299131.96492099628</v>
      </c>
      <c r="G120" s="5"/>
    </row>
    <row r="121" spans="1:7">
      <c r="A121" s="45">
        <f t="shared" ca="1" si="8"/>
        <v>45047</v>
      </c>
      <c r="B121">
        <f t="shared" si="9"/>
        <v>112</v>
      </c>
      <c r="C121" s="44">
        <f t="shared" si="6"/>
        <v>3399.0555147000314</v>
      </c>
      <c r="D121" s="44">
        <f t="shared" si="7"/>
        <v>250.69158390654547</v>
      </c>
      <c r="E121" s="44">
        <f t="shared" si="10"/>
        <v>3148.3639307934859</v>
      </c>
      <c r="F121" s="44">
        <f t="shared" si="11"/>
        <v>298881.27333708975</v>
      </c>
      <c r="G121" s="5"/>
    </row>
    <row r="122" spans="1:7">
      <c r="A122" s="45">
        <f t="shared" ca="1" si="8"/>
        <v>45078</v>
      </c>
      <c r="B122">
        <f t="shared" si="9"/>
        <v>113</v>
      </c>
      <c r="C122" s="44">
        <f t="shared" si="6"/>
        <v>3399.0555147000314</v>
      </c>
      <c r="D122" s="44">
        <f t="shared" si="7"/>
        <v>253.33011282716188</v>
      </c>
      <c r="E122" s="44">
        <f t="shared" si="10"/>
        <v>3145.7254018728695</v>
      </c>
      <c r="F122" s="44">
        <f t="shared" si="11"/>
        <v>298627.94322426256</v>
      </c>
      <c r="G122" s="5"/>
    </row>
    <row r="123" spans="1:7">
      <c r="A123" s="45">
        <f t="shared" ca="1" si="8"/>
        <v>45108</v>
      </c>
      <c r="B123">
        <f t="shared" si="9"/>
        <v>114</v>
      </c>
      <c r="C123" s="44">
        <f t="shared" si="6"/>
        <v>3399.0555147000314</v>
      </c>
      <c r="D123" s="44">
        <f t="shared" si="7"/>
        <v>255.99641226466792</v>
      </c>
      <c r="E123" s="44">
        <f t="shared" si="10"/>
        <v>3143.0591024353635</v>
      </c>
      <c r="F123" s="44">
        <f t="shared" si="11"/>
        <v>298371.94681199791</v>
      </c>
      <c r="G123" s="5"/>
    </row>
    <row r="124" spans="1:7">
      <c r="A124" s="45">
        <f t="shared" ca="1" si="8"/>
        <v>45139</v>
      </c>
      <c r="B124">
        <f t="shared" si="9"/>
        <v>115</v>
      </c>
      <c r="C124" s="44">
        <f t="shared" si="6"/>
        <v>3399.0555147000314</v>
      </c>
      <c r="D124" s="44">
        <f t="shared" si="7"/>
        <v>258.69077450375335</v>
      </c>
      <c r="E124" s="44">
        <f t="shared" si="10"/>
        <v>3140.364740196278</v>
      </c>
      <c r="F124" s="44">
        <f t="shared" si="11"/>
        <v>298113.25603749417</v>
      </c>
      <c r="G124" s="5"/>
    </row>
    <row r="125" spans="1:7">
      <c r="A125" s="45">
        <f t="shared" ca="1" si="8"/>
        <v>45170</v>
      </c>
      <c r="B125">
        <f t="shared" si="9"/>
        <v>116</v>
      </c>
      <c r="C125" s="44">
        <f t="shared" si="6"/>
        <v>3399.0555147000314</v>
      </c>
      <c r="D125" s="44">
        <f t="shared" si="7"/>
        <v>261.41349490540551</v>
      </c>
      <c r="E125" s="44">
        <f t="shared" si="10"/>
        <v>3137.6420197946259</v>
      </c>
      <c r="F125" s="44">
        <f t="shared" si="11"/>
        <v>297851.84254258877</v>
      </c>
      <c r="G125" s="5"/>
    </row>
    <row r="126" spans="1:7">
      <c r="A126" s="45">
        <f t="shared" ca="1" si="8"/>
        <v>45200</v>
      </c>
      <c r="B126">
        <f t="shared" si="9"/>
        <v>117</v>
      </c>
      <c r="C126" s="44">
        <f t="shared" si="6"/>
        <v>3399.0555147000314</v>
      </c>
      <c r="D126" s="44">
        <f t="shared" si="7"/>
        <v>264.16487193928469</v>
      </c>
      <c r="E126" s="44">
        <f t="shared" si="10"/>
        <v>3134.8906427607467</v>
      </c>
      <c r="F126" s="44">
        <f t="shared" si="11"/>
        <v>297587.67767064949</v>
      </c>
      <c r="G126" s="5"/>
    </row>
    <row r="127" spans="1:7">
      <c r="A127" s="45">
        <f t="shared" ca="1" si="8"/>
        <v>45231</v>
      </c>
      <c r="B127">
        <f t="shared" si="9"/>
        <v>118</v>
      </c>
      <c r="C127" s="44">
        <f t="shared" si="6"/>
        <v>3399.0555147000314</v>
      </c>
      <c r="D127" s="44">
        <f t="shared" si="7"/>
        <v>266.94520721644585</v>
      </c>
      <c r="E127" s="44">
        <f t="shared" si="10"/>
        <v>3132.1103074835855</v>
      </c>
      <c r="F127" s="44">
        <f t="shared" si="11"/>
        <v>297320.73246343306</v>
      </c>
      <c r="G127" s="5"/>
    </row>
    <row r="128" spans="1:7">
      <c r="A128" s="45">
        <f t="shared" ca="1" si="8"/>
        <v>45261</v>
      </c>
      <c r="B128">
        <f t="shared" si="9"/>
        <v>119</v>
      </c>
      <c r="C128" s="44">
        <f t="shared" si="6"/>
        <v>3399.0555147000314</v>
      </c>
      <c r="D128" s="44">
        <f t="shared" si="7"/>
        <v>269.75480552239833</v>
      </c>
      <c r="E128" s="44">
        <f t="shared" si="10"/>
        <v>3129.3007091776331</v>
      </c>
      <c r="F128" s="44">
        <f t="shared" si="11"/>
        <v>297050.97765791067</v>
      </c>
      <c r="G128" s="5"/>
    </row>
    <row r="129" spans="1:7">
      <c r="A129" s="45">
        <f t="shared" ca="1" si="8"/>
        <v>45292</v>
      </c>
      <c r="B129">
        <f t="shared" si="9"/>
        <v>120</v>
      </c>
      <c r="C129" s="44">
        <f t="shared" si="6"/>
        <v>3399.0555147000314</v>
      </c>
      <c r="D129" s="44">
        <f t="shared" si="7"/>
        <v>272.59397485052159</v>
      </c>
      <c r="E129" s="44">
        <f t="shared" si="10"/>
        <v>3126.4615398495098</v>
      </c>
      <c r="F129" s="44">
        <f t="shared" si="11"/>
        <v>296778.38368306012</v>
      </c>
      <c r="G129" s="5"/>
    </row>
    <row r="130" spans="1:7">
      <c r="A130" s="45">
        <f t="shared" ca="1" si="8"/>
        <v>45323</v>
      </c>
      <c r="B130">
        <f t="shared" si="9"/>
        <v>121</v>
      </c>
      <c r="C130" s="44">
        <f t="shared" si="6"/>
        <v>3399.0555147000314</v>
      </c>
      <c r="D130" s="44">
        <f t="shared" si="7"/>
        <v>275.46302643582385</v>
      </c>
      <c r="E130" s="44">
        <f t="shared" si="10"/>
        <v>3123.5924882642075</v>
      </c>
      <c r="F130" s="44">
        <f t="shared" si="11"/>
        <v>296502.92065662431</v>
      </c>
      <c r="G130" s="5"/>
    </row>
    <row r="131" spans="1:7">
      <c r="A131" s="45">
        <f t="shared" ca="1" si="8"/>
        <v>45352</v>
      </c>
      <c r="B131">
        <f t="shared" si="9"/>
        <v>122</v>
      </c>
      <c r="C131" s="44">
        <f t="shared" si="6"/>
        <v>3399.0555147000314</v>
      </c>
      <c r="D131" s="44">
        <f t="shared" si="7"/>
        <v>278.36227478906085</v>
      </c>
      <c r="E131" s="44">
        <f t="shared" si="10"/>
        <v>3120.6932399109705</v>
      </c>
      <c r="F131" s="44">
        <f t="shared" si="11"/>
        <v>296224.55838183523</v>
      </c>
      <c r="G131" s="5"/>
    </row>
    <row r="132" spans="1:7">
      <c r="A132" s="45">
        <f t="shared" ca="1" si="8"/>
        <v>45383</v>
      </c>
      <c r="B132">
        <f t="shared" si="9"/>
        <v>123</v>
      </c>
      <c r="C132" s="44">
        <f t="shared" si="6"/>
        <v>3399.0555147000314</v>
      </c>
      <c r="D132" s="44">
        <f t="shared" si="7"/>
        <v>281.29203773121571</v>
      </c>
      <c r="E132" s="44">
        <f t="shared" si="10"/>
        <v>3117.7634769688157</v>
      </c>
      <c r="F132" s="44">
        <f t="shared" si="11"/>
        <v>295943.26634410402</v>
      </c>
      <c r="G132" s="5"/>
    </row>
    <row r="133" spans="1:7">
      <c r="A133" s="45">
        <f t="shared" ca="1" si="8"/>
        <v>45413</v>
      </c>
      <c r="B133">
        <f t="shared" si="9"/>
        <v>124</v>
      </c>
      <c r="C133" s="44">
        <f t="shared" si="6"/>
        <v>3399.0555147000314</v>
      </c>
      <c r="D133" s="44">
        <f t="shared" si="7"/>
        <v>284.2526364283367</v>
      </c>
      <c r="E133" s="44">
        <f t="shared" si="10"/>
        <v>3114.8028782716947</v>
      </c>
      <c r="F133" s="44">
        <f t="shared" si="11"/>
        <v>295659.01370767568</v>
      </c>
      <c r="G133" s="5"/>
    </row>
    <row r="134" spans="1:7">
      <c r="A134" s="45">
        <f t="shared" ca="1" si="8"/>
        <v>45444</v>
      </c>
      <c r="B134">
        <f t="shared" si="9"/>
        <v>125</v>
      </c>
      <c r="C134" s="44">
        <f t="shared" si="6"/>
        <v>3399.0555147000314</v>
      </c>
      <c r="D134" s="44">
        <f t="shared" si="7"/>
        <v>287.24439542674509</v>
      </c>
      <c r="E134" s="44">
        <f t="shared" si="10"/>
        <v>3111.8111192732863</v>
      </c>
      <c r="F134" s="44">
        <f t="shared" si="11"/>
        <v>295371.76931224891</v>
      </c>
      <c r="G134" s="5"/>
    </row>
    <row r="135" spans="1:7">
      <c r="A135" s="45">
        <f t="shared" ca="1" si="8"/>
        <v>45474</v>
      </c>
      <c r="B135">
        <f t="shared" si="9"/>
        <v>126</v>
      </c>
      <c r="C135" s="44">
        <f t="shared" si="6"/>
        <v>3399.0555147000314</v>
      </c>
      <c r="D135" s="44">
        <f t="shared" si="7"/>
        <v>290.26764268861189</v>
      </c>
      <c r="E135" s="44">
        <f t="shared" si="10"/>
        <v>3108.7878720114195</v>
      </c>
      <c r="F135" s="44">
        <f t="shared" si="11"/>
        <v>295081.50166956033</v>
      </c>
      <c r="G135" s="5"/>
    </row>
    <row r="136" spans="1:7">
      <c r="A136" s="45">
        <f t="shared" ca="1" si="8"/>
        <v>45505</v>
      </c>
      <c r="B136">
        <f t="shared" si="9"/>
        <v>127</v>
      </c>
      <c r="C136" s="44">
        <f t="shared" si="6"/>
        <v>3399.0555147000314</v>
      </c>
      <c r="D136" s="44">
        <f t="shared" si="7"/>
        <v>293.32270962790926</v>
      </c>
      <c r="E136" s="44">
        <f t="shared" si="10"/>
        <v>3105.7328050721221</v>
      </c>
      <c r="F136" s="44">
        <f t="shared" si="11"/>
        <v>294788.17895993241</v>
      </c>
      <c r="G136" s="5"/>
    </row>
    <row r="137" spans="1:7">
      <c r="A137" s="45">
        <f t="shared" ca="1" si="8"/>
        <v>45536</v>
      </c>
      <c r="B137">
        <f t="shared" si="9"/>
        <v>128</v>
      </c>
      <c r="C137" s="44">
        <f t="shared" si="6"/>
        <v>3399.0555147000314</v>
      </c>
      <c r="D137" s="44">
        <f t="shared" si="7"/>
        <v>296.40993114674302</v>
      </c>
      <c r="E137" s="44">
        <f t="shared" si="10"/>
        <v>3102.6455835532884</v>
      </c>
      <c r="F137" s="44">
        <f t="shared" si="11"/>
        <v>294491.7690287857</v>
      </c>
      <c r="G137" s="5"/>
    </row>
    <row r="138" spans="1:7">
      <c r="A138" s="45">
        <f t="shared" ca="1" si="8"/>
        <v>45566</v>
      </c>
      <c r="B138">
        <f t="shared" si="9"/>
        <v>129</v>
      </c>
      <c r="C138" s="44">
        <f t="shared" si="6"/>
        <v>3399.0555147000314</v>
      </c>
      <c r="D138" s="44">
        <f t="shared" si="7"/>
        <v>299.52964567206209</v>
      </c>
      <c r="E138" s="44">
        <f t="shared" si="10"/>
        <v>3099.5258690279693</v>
      </c>
      <c r="F138" s="44">
        <f t="shared" si="11"/>
        <v>294192.23938311363</v>
      </c>
      <c r="G138" s="5"/>
    </row>
    <row r="139" spans="1:7">
      <c r="A139" s="45">
        <f t="shared" ca="1" si="8"/>
        <v>45597</v>
      </c>
      <c r="B139">
        <f t="shared" si="9"/>
        <v>130</v>
      </c>
      <c r="C139" s="44">
        <f t="shared" ref="C139:C202" si="12">-PMT($C$4/12,$C$5,$C$3,0)</f>
        <v>3399.0555147000314</v>
      </c>
      <c r="D139" s="44">
        <f t="shared" ref="D139:D202" si="13">C139-E139</f>
        <v>302.68219519276045</v>
      </c>
      <c r="E139" s="44">
        <f t="shared" si="10"/>
        <v>3096.3733195072709</v>
      </c>
      <c r="F139" s="44">
        <f t="shared" si="11"/>
        <v>293889.55718792084</v>
      </c>
      <c r="G139" s="5"/>
    </row>
    <row r="140" spans="1:7">
      <c r="A140" s="45">
        <f t="shared" ref="A140:A203" ca="1" si="14">DATE(YEAR(A139),MONTH(A139)+1,1)</f>
        <v>45627</v>
      </c>
      <c r="B140">
        <f t="shared" ref="B140:B203" si="15">B139+1</f>
        <v>131</v>
      </c>
      <c r="C140" s="44">
        <f t="shared" si="12"/>
        <v>3399.0555147000314</v>
      </c>
      <c r="D140" s="44">
        <f t="shared" si="13"/>
        <v>305.86792529716467</v>
      </c>
      <c r="E140" s="44">
        <f t="shared" ref="E140:E203" si="16">($C$4/12)*F139</f>
        <v>3093.1875894028667</v>
      </c>
      <c r="F140" s="44">
        <f t="shared" si="11"/>
        <v>293583.68926262367</v>
      </c>
      <c r="G140" s="5"/>
    </row>
    <row r="141" spans="1:7">
      <c r="A141" s="45">
        <f t="shared" ca="1" si="14"/>
        <v>45658</v>
      </c>
      <c r="B141">
        <f t="shared" si="15"/>
        <v>132</v>
      </c>
      <c r="C141" s="44">
        <f t="shared" si="12"/>
        <v>3399.0555147000314</v>
      </c>
      <c r="D141" s="44">
        <f t="shared" si="13"/>
        <v>309.0871852109176</v>
      </c>
      <c r="E141" s="44">
        <f t="shared" si="16"/>
        <v>3089.9683294891138</v>
      </c>
      <c r="F141" s="44">
        <f t="shared" si="11"/>
        <v>293274.60207741277</v>
      </c>
      <c r="G141" s="5"/>
    </row>
    <row r="142" spans="1:7">
      <c r="A142" s="45">
        <f t="shared" ca="1" si="14"/>
        <v>45689</v>
      </c>
      <c r="B142">
        <f t="shared" si="15"/>
        <v>133</v>
      </c>
      <c r="C142" s="44">
        <f t="shared" si="12"/>
        <v>3399.0555147000314</v>
      </c>
      <c r="D142" s="44">
        <f t="shared" si="13"/>
        <v>312.34032783526209</v>
      </c>
      <c r="E142" s="44">
        <f t="shared" si="16"/>
        <v>3086.7151868647693</v>
      </c>
      <c r="F142" s="44">
        <f t="shared" ref="F142:F205" si="17">F141-D142</f>
        <v>292962.26174957753</v>
      </c>
      <c r="G142" s="5"/>
    </row>
    <row r="143" spans="1:7">
      <c r="A143" s="45">
        <f t="shared" ca="1" si="14"/>
        <v>45717</v>
      </c>
      <c r="B143">
        <f t="shared" si="15"/>
        <v>134</v>
      </c>
      <c r="C143" s="44">
        <f t="shared" si="12"/>
        <v>3399.0555147000314</v>
      </c>
      <c r="D143" s="44">
        <f t="shared" si="13"/>
        <v>315.6277097857278</v>
      </c>
      <c r="E143" s="44">
        <f t="shared" si="16"/>
        <v>3083.4278049143036</v>
      </c>
      <c r="F143" s="44">
        <f t="shared" si="17"/>
        <v>292646.63403979182</v>
      </c>
      <c r="G143" s="5"/>
    </row>
    <row r="144" spans="1:7">
      <c r="A144" s="45">
        <f t="shared" ca="1" si="14"/>
        <v>45748</v>
      </c>
      <c r="B144">
        <f t="shared" si="15"/>
        <v>135</v>
      </c>
      <c r="C144" s="44">
        <f t="shared" si="12"/>
        <v>3399.0555147000314</v>
      </c>
      <c r="D144" s="44">
        <f t="shared" si="13"/>
        <v>318.94969143122262</v>
      </c>
      <c r="E144" s="44">
        <f t="shared" si="16"/>
        <v>3080.1058232688088</v>
      </c>
      <c r="F144" s="44">
        <f t="shared" si="17"/>
        <v>292327.68434836058</v>
      </c>
      <c r="G144" s="5"/>
    </row>
    <row r="145" spans="1:7">
      <c r="A145" s="45">
        <f t="shared" ca="1" si="14"/>
        <v>45778</v>
      </c>
      <c r="B145">
        <f t="shared" si="15"/>
        <v>136</v>
      </c>
      <c r="C145" s="44">
        <f t="shared" si="12"/>
        <v>3399.0555147000314</v>
      </c>
      <c r="D145" s="44">
        <f t="shared" si="13"/>
        <v>322.30663693353654</v>
      </c>
      <c r="E145" s="44">
        <f t="shared" si="16"/>
        <v>3076.7488777664948</v>
      </c>
      <c r="F145" s="44">
        <f t="shared" si="17"/>
        <v>292005.37771142705</v>
      </c>
      <c r="G145" s="5"/>
    </row>
    <row r="146" spans="1:7">
      <c r="A146" s="45">
        <f t="shared" ca="1" si="14"/>
        <v>45809</v>
      </c>
      <c r="B146">
        <f t="shared" si="15"/>
        <v>137</v>
      </c>
      <c r="C146" s="44">
        <f t="shared" si="12"/>
        <v>3399.0555147000314</v>
      </c>
      <c r="D146" s="44">
        <f t="shared" si="13"/>
        <v>325.69891428726169</v>
      </c>
      <c r="E146" s="44">
        <f t="shared" si="16"/>
        <v>3073.3566004127697</v>
      </c>
      <c r="F146" s="44">
        <f t="shared" si="17"/>
        <v>291679.67879713979</v>
      </c>
      <c r="G146" s="5"/>
    </row>
    <row r="147" spans="1:7">
      <c r="A147" s="45">
        <f t="shared" ca="1" si="14"/>
        <v>45839</v>
      </c>
      <c r="B147">
        <f t="shared" si="15"/>
        <v>138</v>
      </c>
      <c r="C147" s="44">
        <f t="shared" si="12"/>
        <v>3399.0555147000314</v>
      </c>
      <c r="D147" s="44">
        <f t="shared" si="13"/>
        <v>329.12689536013522</v>
      </c>
      <c r="E147" s="44">
        <f t="shared" si="16"/>
        <v>3069.9286193398962</v>
      </c>
      <c r="F147" s="44">
        <f t="shared" si="17"/>
        <v>291350.55190177966</v>
      </c>
      <c r="G147" s="5"/>
    </row>
    <row r="148" spans="1:7">
      <c r="A148" s="45">
        <f t="shared" ca="1" si="14"/>
        <v>45870</v>
      </c>
      <c r="B148">
        <f t="shared" si="15"/>
        <v>139</v>
      </c>
      <c r="C148" s="44">
        <f t="shared" si="12"/>
        <v>3399.0555147000314</v>
      </c>
      <c r="D148" s="44">
        <f t="shared" si="13"/>
        <v>332.59095593380061</v>
      </c>
      <c r="E148" s="44">
        <f t="shared" si="16"/>
        <v>3066.4645587662308</v>
      </c>
      <c r="F148" s="44">
        <f t="shared" si="17"/>
        <v>291017.96094584587</v>
      </c>
      <c r="G148" s="5"/>
    </row>
    <row r="149" spans="1:7">
      <c r="A149" s="45">
        <f t="shared" ca="1" si="14"/>
        <v>45901</v>
      </c>
      <c r="B149">
        <f t="shared" si="15"/>
        <v>140</v>
      </c>
      <c r="C149" s="44">
        <f t="shared" si="12"/>
        <v>3399.0555147000314</v>
      </c>
      <c r="D149" s="44">
        <f t="shared" si="13"/>
        <v>336.09147574500366</v>
      </c>
      <c r="E149" s="44">
        <f t="shared" si="16"/>
        <v>3062.9640389550277</v>
      </c>
      <c r="F149" s="44">
        <f t="shared" si="17"/>
        <v>290681.86947010085</v>
      </c>
      <c r="G149" s="5"/>
    </row>
    <row r="150" spans="1:7">
      <c r="A150" s="45">
        <f t="shared" ca="1" si="14"/>
        <v>45931</v>
      </c>
      <c r="B150">
        <f t="shared" si="15"/>
        <v>141</v>
      </c>
      <c r="C150" s="44">
        <f t="shared" si="12"/>
        <v>3399.0555147000314</v>
      </c>
      <c r="D150" s="44">
        <f t="shared" si="13"/>
        <v>339.62883852722007</v>
      </c>
      <c r="E150" s="44">
        <f t="shared" si="16"/>
        <v>3059.4266761728113</v>
      </c>
      <c r="F150" s="44">
        <f t="shared" si="17"/>
        <v>290342.2406315736</v>
      </c>
      <c r="G150" s="5"/>
    </row>
    <row r="151" spans="1:7">
      <c r="A151" s="45">
        <f t="shared" ca="1" si="14"/>
        <v>45962</v>
      </c>
      <c r="B151">
        <f t="shared" si="15"/>
        <v>142</v>
      </c>
      <c r="C151" s="44">
        <f t="shared" si="12"/>
        <v>3399.0555147000314</v>
      </c>
      <c r="D151" s="44">
        <f t="shared" si="13"/>
        <v>343.20343205271956</v>
      </c>
      <c r="E151" s="44">
        <f t="shared" si="16"/>
        <v>3055.8520826473118</v>
      </c>
      <c r="F151" s="44">
        <f t="shared" si="17"/>
        <v>289999.03719952086</v>
      </c>
      <c r="G151" s="5"/>
    </row>
    <row r="152" spans="1:7">
      <c r="A152" s="45">
        <f t="shared" ca="1" si="14"/>
        <v>45992</v>
      </c>
      <c r="B152">
        <f t="shared" si="15"/>
        <v>143</v>
      </c>
      <c r="C152" s="44">
        <f t="shared" si="12"/>
        <v>3399.0555147000314</v>
      </c>
      <c r="D152" s="44">
        <f t="shared" si="13"/>
        <v>346.81564817507433</v>
      </c>
      <c r="E152" s="44">
        <f t="shared" si="16"/>
        <v>3052.2398665249571</v>
      </c>
      <c r="F152" s="44">
        <f t="shared" si="17"/>
        <v>289652.22155134578</v>
      </c>
      <c r="G152" s="5"/>
    </row>
    <row r="153" spans="1:7">
      <c r="A153" s="45">
        <f t="shared" ca="1" si="14"/>
        <v>46023</v>
      </c>
      <c r="B153">
        <f t="shared" si="15"/>
        <v>144</v>
      </c>
      <c r="C153" s="44">
        <f t="shared" si="12"/>
        <v>3399.0555147000314</v>
      </c>
      <c r="D153" s="44">
        <f t="shared" si="13"/>
        <v>350.46588287211716</v>
      </c>
      <c r="E153" s="44">
        <f t="shared" si="16"/>
        <v>3048.5896318279142</v>
      </c>
      <c r="F153" s="44">
        <f t="shared" si="17"/>
        <v>289301.75566847366</v>
      </c>
      <c r="G153" s="5"/>
    </row>
    <row r="154" spans="1:7">
      <c r="A154" s="45">
        <f t="shared" ca="1" si="14"/>
        <v>46054</v>
      </c>
      <c r="B154">
        <f t="shared" si="15"/>
        <v>145</v>
      </c>
      <c r="C154" s="44">
        <f t="shared" si="12"/>
        <v>3399.0555147000314</v>
      </c>
      <c r="D154" s="44">
        <f t="shared" si="13"/>
        <v>354.1545362893462</v>
      </c>
      <c r="E154" s="44">
        <f t="shared" si="16"/>
        <v>3044.9009784106852</v>
      </c>
      <c r="F154" s="44">
        <f t="shared" si="17"/>
        <v>288947.60113218433</v>
      </c>
      <c r="G154" s="5"/>
    </row>
    <row r="155" spans="1:7">
      <c r="A155" s="45">
        <f t="shared" ca="1" si="14"/>
        <v>46082</v>
      </c>
      <c r="B155">
        <f t="shared" si="15"/>
        <v>146</v>
      </c>
      <c r="C155" s="44">
        <f t="shared" si="12"/>
        <v>3399.0555147000314</v>
      </c>
      <c r="D155" s="44">
        <f t="shared" si="13"/>
        <v>357.88201278379165</v>
      </c>
      <c r="E155" s="44">
        <f t="shared" si="16"/>
        <v>3041.1735019162397</v>
      </c>
      <c r="F155" s="44">
        <f t="shared" si="17"/>
        <v>288589.71911940054</v>
      </c>
      <c r="G155" s="5"/>
    </row>
    <row r="156" spans="1:7">
      <c r="A156" s="45">
        <f t="shared" ca="1" si="14"/>
        <v>46113</v>
      </c>
      <c r="B156">
        <f t="shared" si="15"/>
        <v>147</v>
      </c>
      <c r="C156" s="44">
        <f t="shared" si="12"/>
        <v>3399.0555147000314</v>
      </c>
      <c r="D156" s="44">
        <f t="shared" si="13"/>
        <v>361.64872096834097</v>
      </c>
      <c r="E156" s="44">
        <f t="shared" si="16"/>
        <v>3037.4067937316904</v>
      </c>
      <c r="F156" s="44">
        <f t="shared" si="17"/>
        <v>288228.0703984322</v>
      </c>
      <c r="G156" s="5"/>
    </row>
    <row r="157" spans="1:7">
      <c r="A157" s="45">
        <f t="shared" ca="1" si="14"/>
        <v>46143</v>
      </c>
      <c r="B157">
        <f t="shared" si="15"/>
        <v>148</v>
      </c>
      <c r="C157" s="44">
        <f t="shared" si="12"/>
        <v>3399.0555147000314</v>
      </c>
      <c r="D157" s="44">
        <f t="shared" si="13"/>
        <v>365.45507375653233</v>
      </c>
      <c r="E157" s="44">
        <f t="shared" si="16"/>
        <v>3033.6004409434991</v>
      </c>
      <c r="F157" s="44">
        <f t="shared" si="17"/>
        <v>287862.61532467569</v>
      </c>
      <c r="G157" s="5"/>
    </row>
    <row r="158" spans="1:7">
      <c r="A158" s="45">
        <f t="shared" ca="1" si="14"/>
        <v>46174</v>
      </c>
      <c r="B158">
        <f t="shared" si="15"/>
        <v>149</v>
      </c>
      <c r="C158" s="44">
        <f t="shared" si="12"/>
        <v>3399.0555147000314</v>
      </c>
      <c r="D158" s="44">
        <f t="shared" si="13"/>
        <v>369.30148840781976</v>
      </c>
      <c r="E158" s="44">
        <f t="shared" si="16"/>
        <v>3029.7540262922116</v>
      </c>
      <c r="F158" s="44">
        <f t="shared" si="17"/>
        <v>287493.31383626786</v>
      </c>
      <c r="G158" s="5"/>
    </row>
    <row r="159" spans="1:7">
      <c r="A159" s="45">
        <f t="shared" ca="1" si="14"/>
        <v>46204</v>
      </c>
      <c r="B159">
        <f t="shared" si="15"/>
        <v>150</v>
      </c>
      <c r="C159" s="44">
        <f t="shared" si="12"/>
        <v>3399.0555147000314</v>
      </c>
      <c r="D159" s="44">
        <f t="shared" si="13"/>
        <v>373.18838657331207</v>
      </c>
      <c r="E159" s="44">
        <f t="shared" si="16"/>
        <v>3025.8671281267193</v>
      </c>
      <c r="F159" s="44">
        <f t="shared" si="17"/>
        <v>287120.12544969452</v>
      </c>
      <c r="G159" s="5"/>
    </row>
    <row r="160" spans="1:7">
      <c r="A160" s="45">
        <f t="shared" ca="1" si="14"/>
        <v>46235</v>
      </c>
      <c r="B160">
        <f t="shared" si="15"/>
        <v>151</v>
      </c>
      <c r="C160" s="44">
        <f t="shared" si="12"/>
        <v>3399.0555147000314</v>
      </c>
      <c r="D160" s="44">
        <f t="shared" si="13"/>
        <v>377.11619434199656</v>
      </c>
      <c r="E160" s="44">
        <f t="shared" si="16"/>
        <v>3021.9393203580348</v>
      </c>
      <c r="F160" s="44">
        <f t="shared" si="17"/>
        <v>286743.00925535255</v>
      </c>
      <c r="G160" s="5"/>
    </row>
    <row r="161" spans="1:7">
      <c r="A161" s="45">
        <f t="shared" ca="1" si="14"/>
        <v>46266</v>
      </c>
      <c r="B161">
        <f t="shared" si="15"/>
        <v>152</v>
      </c>
      <c r="C161" s="44">
        <f t="shared" si="12"/>
        <v>3399.0555147000314</v>
      </c>
      <c r="D161" s="44">
        <f t="shared" si="13"/>
        <v>381.08534228744611</v>
      </c>
      <c r="E161" s="44">
        <f t="shared" si="16"/>
        <v>3017.9701724125853</v>
      </c>
      <c r="F161" s="44">
        <f t="shared" si="17"/>
        <v>286361.92391306511</v>
      </c>
      <c r="G161" s="5"/>
    </row>
    <row r="162" spans="1:7">
      <c r="A162" s="45">
        <f t="shared" ca="1" si="14"/>
        <v>46296</v>
      </c>
      <c r="B162">
        <f t="shared" si="15"/>
        <v>153</v>
      </c>
      <c r="C162" s="44">
        <f t="shared" si="12"/>
        <v>3399.0555147000314</v>
      </c>
      <c r="D162" s="44">
        <f t="shared" si="13"/>
        <v>385.09626551502106</v>
      </c>
      <c r="E162" s="44">
        <f t="shared" si="16"/>
        <v>3013.9592491850103</v>
      </c>
      <c r="F162" s="44">
        <f t="shared" si="17"/>
        <v>285976.82764755009</v>
      </c>
      <c r="G162" s="5"/>
    </row>
    <row r="163" spans="1:7">
      <c r="A163" s="45">
        <f t="shared" ca="1" si="14"/>
        <v>46327</v>
      </c>
      <c r="B163">
        <f t="shared" si="15"/>
        <v>154</v>
      </c>
      <c r="C163" s="44">
        <f t="shared" si="12"/>
        <v>3399.0555147000314</v>
      </c>
      <c r="D163" s="44">
        <f t="shared" si="13"/>
        <v>389.14940370956674</v>
      </c>
      <c r="E163" s="44">
        <f t="shared" si="16"/>
        <v>3009.9061109904646</v>
      </c>
      <c r="F163" s="44">
        <f t="shared" si="17"/>
        <v>285587.67824384052</v>
      </c>
      <c r="G163" s="5"/>
    </row>
    <row r="164" spans="1:7">
      <c r="A164" s="45">
        <f t="shared" ca="1" si="14"/>
        <v>46357</v>
      </c>
      <c r="B164">
        <f t="shared" si="15"/>
        <v>155</v>
      </c>
      <c r="C164" s="44">
        <f t="shared" si="12"/>
        <v>3399.0555147000314</v>
      </c>
      <c r="D164" s="44">
        <f t="shared" si="13"/>
        <v>393.24520118360988</v>
      </c>
      <c r="E164" s="44">
        <f t="shared" si="16"/>
        <v>3005.8103135164215</v>
      </c>
      <c r="F164" s="44">
        <f t="shared" si="17"/>
        <v>285194.43304265692</v>
      </c>
      <c r="G164" s="5"/>
    </row>
    <row r="165" spans="1:7">
      <c r="A165" s="45">
        <f t="shared" ca="1" si="14"/>
        <v>46388</v>
      </c>
      <c r="B165">
        <f t="shared" si="15"/>
        <v>156</v>
      </c>
      <c r="C165" s="44">
        <f t="shared" si="12"/>
        <v>3399.0555147000314</v>
      </c>
      <c r="D165" s="44">
        <f t="shared" si="13"/>
        <v>397.38410692606749</v>
      </c>
      <c r="E165" s="44">
        <f t="shared" si="16"/>
        <v>3001.6714077739639</v>
      </c>
      <c r="F165" s="44">
        <f t="shared" si="17"/>
        <v>284797.04893573083</v>
      </c>
      <c r="G165" s="5"/>
    </row>
    <row r="166" spans="1:7">
      <c r="A166" s="45">
        <f t="shared" ca="1" si="14"/>
        <v>46419</v>
      </c>
      <c r="B166">
        <f t="shared" si="15"/>
        <v>157</v>
      </c>
      <c r="C166" s="44">
        <f t="shared" si="12"/>
        <v>3399.0555147000314</v>
      </c>
      <c r="D166" s="44">
        <f t="shared" si="13"/>
        <v>401.56657465146463</v>
      </c>
      <c r="E166" s="44">
        <f t="shared" si="16"/>
        <v>2997.4889400485667</v>
      </c>
      <c r="F166" s="44">
        <f t="shared" si="17"/>
        <v>284395.48236107937</v>
      </c>
      <c r="G166" s="5"/>
    </row>
    <row r="167" spans="1:7">
      <c r="A167" s="45">
        <f t="shared" ca="1" si="14"/>
        <v>46447</v>
      </c>
      <c r="B167">
        <f t="shared" si="15"/>
        <v>158</v>
      </c>
      <c r="C167" s="44">
        <f t="shared" si="12"/>
        <v>3399.0555147000314</v>
      </c>
      <c r="D167" s="44">
        <f t="shared" si="13"/>
        <v>405.79306284967106</v>
      </c>
      <c r="E167" s="44">
        <f t="shared" si="16"/>
        <v>2993.2624518503603</v>
      </c>
      <c r="F167" s="44">
        <f t="shared" si="17"/>
        <v>283989.6892982297</v>
      </c>
      <c r="G167" s="5"/>
    </row>
    <row r="168" spans="1:7">
      <c r="A168" s="45">
        <f t="shared" ca="1" si="14"/>
        <v>46478</v>
      </c>
      <c r="B168">
        <f t="shared" si="15"/>
        <v>159</v>
      </c>
      <c r="C168" s="44">
        <f t="shared" si="12"/>
        <v>3399.0555147000314</v>
      </c>
      <c r="D168" s="44">
        <f t="shared" si="13"/>
        <v>410.06403483616396</v>
      </c>
      <c r="E168" s="44">
        <f t="shared" si="16"/>
        <v>2988.9914798638674</v>
      </c>
      <c r="F168" s="44">
        <f t="shared" si="17"/>
        <v>283579.62526339351</v>
      </c>
      <c r="G168" s="5"/>
    </row>
    <row r="169" spans="1:7">
      <c r="A169" s="45">
        <f t="shared" ca="1" si="14"/>
        <v>46508</v>
      </c>
      <c r="B169">
        <f t="shared" si="15"/>
        <v>160</v>
      </c>
      <c r="C169" s="44">
        <f t="shared" si="12"/>
        <v>3399.0555147000314</v>
      </c>
      <c r="D169" s="44">
        <f t="shared" si="13"/>
        <v>414.3799588028146</v>
      </c>
      <c r="E169" s="44">
        <f t="shared" si="16"/>
        <v>2984.6755558972168</v>
      </c>
      <c r="F169" s="44">
        <f t="shared" si="17"/>
        <v>283165.24530459067</v>
      </c>
      <c r="G169" s="5"/>
    </row>
    <row r="170" spans="1:7">
      <c r="A170" s="45">
        <f t="shared" ca="1" si="14"/>
        <v>46539</v>
      </c>
      <c r="B170">
        <f t="shared" si="15"/>
        <v>161</v>
      </c>
      <c r="C170" s="44">
        <f t="shared" si="12"/>
        <v>3399.0555147000314</v>
      </c>
      <c r="D170" s="44">
        <f t="shared" si="13"/>
        <v>418.74130786921478</v>
      </c>
      <c r="E170" s="44">
        <f t="shared" si="16"/>
        <v>2980.3142068308166</v>
      </c>
      <c r="F170" s="44">
        <f t="shared" si="17"/>
        <v>282746.50399672147</v>
      </c>
      <c r="G170" s="5"/>
    </row>
    <row r="171" spans="1:7">
      <c r="A171" s="45">
        <f t="shared" ca="1" si="14"/>
        <v>46569</v>
      </c>
      <c r="B171">
        <f t="shared" si="15"/>
        <v>162</v>
      </c>
      <c r="C171" s="44">
        <f t="shared" si="12"/>
        <v>3399.0555147000314</v>
      </c>
      <c r="D171" s="44">
        <f t="shared" si="13"/>
        <v>423.148560134538</v>
      </c>
      <c r="E171" s="44">
        <f t="shared" si="16"/>
        <v>2975.9069545654934</v>
      </c>
      <c r="F171" s="44">
        <f t="shared" si="17"/>
        <v>282323.35543658695</v>
      </c>
      <c r="G171" s="5"/>
    </row>
    <row r="172" spans="1:7">
      <c r="A172" s="45">
        <f t="shared" ca="1" si="14"/>
        <v>46600</v>
      </c>
      <c r="B172">
        <f t="shared" si="15"/>
        <v>163</v>
      </c>
      <c r="C172" s="44">
        <f t="shared" si="12"/>
        <v>3399.0555147000314</v>
      </c>
      <c r="D172" s="44">
        <f t="shared" si="13"/>
        <v>427.60219872995367</v>
      </c>
      <c r="E172" s="44">
        <f t="shared" si="16"/>
        <v>2971.4533159700777</v>
      </c>
      <c r="F172" s="44">
        <f t="shared" si="17"/>
        <v>281895.75323785702</v>
      </c>
      <c r="G172" s="5"/>
    </row>
    <row r="173" spans="1:7">
      <c r="A173" s="45">
        <f t="shared" ca="1" si="14"/>
        <v>46631</v>
      </c>
      <c r="B173">
        <f t="shared" si="15"/>
        <v>164</v>
      </c>
      <c r="C173" s="44">
        <f t="shared" si="12"/>
        <v>3399.0555147000314</v>
      </c>
      <c r="D173" s="44">
        <f t="shared" si="13"/>
        <v>432.10271187158651</v>
      </c>
      <c r="E173" s="44">
        <f t="shared" si="16"/>
        <v>2966.9528028284449</v>
      </c>
      <c r="F173" s="44">
        <f t="shared" si="17"/>
        <v>281463.6505259854</v>
      </c>
      <c r="G173" s="5"/>
    </row>
    <row r="174" spans="1:7">
      <c r="A174" s="45">
        <f t="shared" ca="1" si="14"/>
        <v>46661</v>
      </c>
      <c r="B174">
        <f t="shared" si="15"/>
        <v>165</v>
      </c>
      <c r="C174" s="44">
        <f t="shared" si="12"/>
        <v>3399.0555147000314</v>
      </c>
      <c r="D174" s="44">
        <f t="shared" si="13"/>
        <v>436.65059291403531</v>
      </c>
      <c r="E174" s="44">
        <f t="shared" si="16"/>
        <v>2962.4049217859961</v>
      </c>
      <c r="F174" s="44">
        <f t="shared" si="17"/>
        <v>281026.99993307138</v>
      </c>
      <c r="G174" s="5"/>
    </row>
    <row r="175" spans="1:7">
      <c r="A175" s="45">
        <f t="shared" ca="1" si="14"/>
        <v>46692</v>
      </c>
      <c r="B175">
        <f t="shared" si="15"/>
        <v>166</v>
      </c>
      <c r="C175" s="44">
        <f t="shared" si="12"/>
        <v>3399.0555147000314</v>
      </c>
      <c r="D175" s="44">
        <f t="shared" si="13"/>
        <v>441.24634040445517</v>
      </c>
      <c r="E175" s="44">
        <f t="shared" si="16"/>
        <v>2957.8091742955762</v>
      </c>
      <c r="F175" s="44">
        <f t="shared" si="17"/>
        <v>280585.75359266694</v>
      </c>
      <c r="G175" s="5"/>
    </row>
    <row r="176" spans="1:7">
      <c r="A176" s="45">
        <f t="shared" ca="1" si="14"/>
        <v>46722</v>
      </c>
      <c r="B176">
        <f t="shared" si="15"/>
        <v>167</v>
      </c>
      <c r="C176" s="44">
        <f t="shared" si="12"/>
        <v>3399.0555147000314</v>
      </c>
      <c r="D176" s="44">
        <f t="shared" si="13"/>
        <v>445.89045813721214</v>
      </c>
      <c r="E176" s="44">
        <f t="shared" si="16"/>
        <v>2953.1650565628192</v>
      </c>
      <c r="F176" s="44">
        <f t="shared" si="17"/>
        <v>280139.86313452973</v>
      </c>
      <c r="G176" s="5"/>
    </row>
    <row r="177" spans="1:7">
      <c r="A177" s="45">
        <f t="shared" ca="1" si="14"/>
        <v>46753</v>
      </c>
      <c r="B177">
        <f t="shared" si="15"/>
        <v>168</v>
      </c>
      <c r="C177" s="44">
        <f t="shared" si="12"/>
        <v>3399.0555147000314</v>
      </c>
      <c r="D177" s="44">
        <f t="shared" si="13"/>
        <v>450.58345520910598</v>
      </c>
      <c r="E177" s="44">
        <f t="shared" si="16"/>
        <v>2948.4720594909254</v>
      </c>
      <c r="F177" s="44">
        <f t="shared" si="17"/>
        <v>279689.27967932064</v>
      </c>
      <c r="G177" s="5"/>
    </row>
    <row r="178" spans="1:7">
      <c r="A178" s="45">
        <f t="shared" ca="1" si="14"/>
        <v>46784</v>
      </c>
      <c r="B178">
        <f t="shared" si="15"/>
        <v>169</v>
      </c>
      <c r="C178" s="44">
        <f t="shared" si="12"/>
        <v>3399.0555147000314</v>
      </c>
      <c r="D178" s="44">
        <f t="shared" si="13"/>
        <v>455.32584607518174</v>
      </c>
      <c r="E178" s="44">
        <f t="shared" si="16"/>
        <v>2943.7296686248496</v>
      </c>
      <c r="F178" s="44">
        <f t="shared" si="17"/>
        <v>279233.95383324544</v>
      </c>
      <c r="G178" s="5"/>
    </row>
    <row r="179" spans="1:7">
      <c r="A179" s="45">
        <f t="shared" ca="1" si="14"/>
        <v>46813</v>
      </c>
      <c r="B179">
        <f t="shared" si="15"/>
        <v>170</v>
      </c>
      <c r="C179" s="44">
        <f t="shared" si="12"/>
        <v>3399.0555147000314</v>
      </c>
      <c r="D179" s="44">
        <f t="shared" si="13"/>
        <v>460.11815060512345</v>
      </c>
      <c r="E179" s="44">
        <f t="shared" si="16"/>
        <v>2938.9373640949079</v>
      </c>
      <c r="F179" s="44">
        <f t="shared" si="17"/>
        <v>278773.83568264032</v>
      </c>
      <c r="G179" s="5"/>
    </row>
    <row r="180" spans="1:7">
      <c r="A180" s="45">
        <f t="shared" ca="1" si="14"/>
        <v>46844</v>
      </c>
      <c r="B180">
        <f t="shared" si="15"/>
        <v>171</v>
      </c>
      <c r="C180" s="44">
        <f t="shared" si="12"/>
        <v>3399.0555147000314</v>
      </c>
      <c r="D180" s="44">
        <f t="shared" si="13"/>
        <v>464.96089414024209</v>
      </c>
      <c r="E180" s="44">
        <f t="shared" si="16"/>
        <v>2934.0946205597893</v>
      </c>
      <c r="F180" s="44">
        <f t="shared" si="17"/>
        <v>278308.87478850008</v>
      </c>
      <c r="G180" s="5"/>
    </row>
    <row r="181" spans="1:7">
      <c r="A181" s="45">
        <f t="shared" ca="1" si="14"/>
        <v>46874</v>
      </c>
      <c r="B181">
        <f t="shared" si="15"/>
        <v>172</v>
      </c>
      <c r="C181" s="44">
        <f t="shared" si="12"/>
        <v>3399.0555147000314</v>
      </c>
      <c r="D181" s="44">
        <f t="shared" si="13"/>
        <v>469.85460755106806</v>
      </c>
      <c r="E181" s="44">
        <f t="shared" si="16"/>
        <v>2929.2009071489633</v>
      </c>
      <c r="F181" s="44">
        <f t="shared" si="17"/>
        <v>277839.02018094901</v>
      </c>
      <c r="G181" s="5"/>
    </row>
    <row r="182" spans="1:7">
      <c r="A182" s="45">
        <f t="shared" ca="1" si="14"/>
        <v>46905</v>
      </c>
      <c r="B182">
        <f t="shared" si="15"/>
        <v>173</v>
      </c>
      <c r="C182" s="44">
        <f t="shared" si="12"/>
        <v>3399.0555147000314</v>
      </c>
      <c r="D182" s="44">
        <f t="shared" si="13"/>
        <v>474.79982729554331</v>
      </c>
      <c r="E182" s="44">
        <f t="shared" si="16"/>
        <v>2924.2556874044881</v>
      </c>
      <c r="F182" s="44">
        <f t="shared" si="17"/>
        <v>277364.22035365348</v>
      </c>
      <c r="G182" s="5"/>
    </row>
    <row r="183" spans="1:7">
      <c r="A183" s="45">
        <f t="shared" ca="1" si="14"/>
        <v>46935</v>
      </c>
      <c r="B183">
        <f t="shared" si="15"/>
        <v>174</v>
      </c>
      <c r="C183" s="44">
        <f t="shared" si="12"/>
        <v>3399.0555147000314</v>
      </c>
      <c r="D183" s="44">
        <f t="shared" si="13"/>
        <v>479.79709547782841</v>
      </c>
      <c r="E183" s="44">
        <f t="shared" si="16"/>
        <v>2919.258419222203</v>
      </c>
      <c r="F183" s="44">
        <f t="shared" si="17"/>
        <v>276884.42325817567</v>
      </c>
      <c r="G183" s="5"/>
    </row>
    <row r="184" spans="1:7">
      <c r="A184" s="45">
        <f t="shared" ca="1" si="14"/>
        <v>46966</v>
      </c>
      <c r="B184">
        <f t="shared" si="15"/>
        <v>175</v>
      </c>
      <c r="C184" s="44">
        <f t="shared" si="12"/>
        <v>3399.0555147000314</v>
      </c>
      <c r="D184" s="44">
        <f t="shared" si="13"/>
        <v>484.84695990773253</v>
      </c>
      <c r="E184" s="44">
        <f t="shared" si="16"/>
        <v>2914.2085547922989</v>
      </c>
      <c r="F184" s="44">
        <f t="shared" si="17"/>
        <v>276399.57629826793</v>
      </c>
      <c r="G184" s="5"/>
    </row>
    <row r="185" spans="1:7">
      <c r="A185" s="45">
        <f t="shared" ca="1" si="14"/>
        <v>46997</v>
      </c>
      <c r="B185">
        <f t="shared" si="15"/>
        <v>176</v>
      </c>
      <c r="C185" s="44">
        <f t="shared" si="12"/>
        <v>3399.0555147000314</v>
      </c>
      <c r="D185" s="44">
        <f t="shared" si="13"/>
        <v>489.94997416076149</v>
      </c>
      <c r="E185" s="44">
        <f t="shared" si="16"/>
        <v>2909.1055405392699</v>
      </c>
      <c r="F185" s="44">
        <f t="shared" si="17"/>
        <v>275909.62632410717</v>
      </c>
      <c r="G185" s="5"/>
    </row>
    <row r="186" spans="1:7">
      <c r="A186" s="45">
        <f t="shared" ca="1" si="14"/>
        <v>47027</v>
      </c>
      <c r="B186">
        <f t="shared" si="15"/>
        <v>177</v>
      </c>
      <c r="C186" s="44">
        <f t="shared" si="12"/>
        <v>3399.0555147000314</v>
      </c>
      <c r="D186" s="44">
        <f t="shared" si="13"/>
        <v>495.10669763880333</v>
      </c>
      <c r="E186" s="44">
        <f t="shared" si="16"/>
        <v>2903.9488170612281</v>
      </c>
      <c r="F186" s="44">
        <f t="shared" si="17"/>
        <v>275414.51962646836</v>
      </c>
      <c r="G186" s="5"/>
    </row>
    <row r="187" spans="1:7">
      <c r="A187" s="45">
        <f t="shared" ca="1" si="14"/>
        <v>47058</v>
      </c>
      <c r="B187">
        <f t="shared" si="15"/>
        <v>178</v>
      </c>
      <c r="C187" s="44">
        <f t="shared" si="12"/>
        <v>3399.0555147000314</v>
      </c>
      <c r="D187" s="44">
        <f t="shared" si="13"/>
        <v>500.3176956314519</v>
      </c>
      <c r="E187" s="44">
        <f t="shared" si="16"/>
        <v>2898.7378190685795</v>
      </c>
      <c r="F187" s="44">
        <f t="shared" si="17"/>
        <v>274914.20193083689</v>
      </c>
      <c r="G187" s="5"/>
    </row>
    <row r="188" spans="1:7">
      <c r="A188" s="45">
        <f t="shared" ca="1" si="14"/>
        <v>47088</v>
      </c>
      <c r="B188">
        <f t="shared" si="15"/>
        <v>179</v>
      </c>
      <c r="C188" s="44">
        <f t="shared" si="12"/>
        <v>3399.0555147000314</v>
      </c>
      <c r="D188" s="44">
        <f t="shared" si="13"/>
        <v>505.58353937797301</v>
      </c>
      <c r="E188" s="44">
        <f t="shared" si="16"/>
        <v>2893.4719753220584</v>
      </c>
      <c r="F188" s="44">
        <f t="shared" si="17"/>
        <v>274408.61839145893</v>
      </c>
      <c r="G188" s="5"/>
    </row>
    <row r="189" spans="1:7">
      <c r="A189" s="45">
        <f t="shared" ca="1" si="14"/>
        <v>47119</v>
      </c>
      <c r="B189">
        <f t="shared" si="15"/>
        <v>180</v>
      </c>
      <c r="C189" s="44">
        <f t="shared" si="12"/>
        <v>3399.0555147000314</v>
      </c>
      <c r="D189" s="44">
        <f t="shared" si="13"/>
        <v>510.90480612992633</v>
      </c>
      <c r="E189" s="44">
        <f t="shared" si="16"/>
        <v>2888.1507085701051</v>
      </c>
      <c r="F189" s="44">
        <f t="shared" si="17"/>
        <v>273897.71358532901</v>
      </c>
      <c r="G189" s="5"/>
    </row>
    <row r="190" spans="1:7">
      <c r="A190" s="45">
        <f t="shared" ca="1" si="14"/>
        <v>47150</v>
      </c>
      <c r="B190">
        <f t="shared" si="15"/>
        <v>181</v>
      </c>
      <c r="C190" s="44">
        <f t="shared" si="12"/>
        <v>3399.0555147000314</v>
      </c>
      <c r="D190" s="44">
        <f t="shared" si="13"/>
        <v>516.28207921444346</v>
      </c>
      <c r="E190" s="44">
        <f t="shared" si="16"/>
        <v>2882.7734354855879</v>
      </c>
      <c r="F190" s="44">
        <f t="shared" si="17"/>
        <v>273381.43150611455</v>
      </c>
      <c r="G190" s="5"/>
    </row>
    <row r="191" spans="1:7">
      <c r="A191" s="45">
        <f t="shared" ca="1" si="14"/>
        <v>47178</v>
      </c>
      <c r="B191">
        <f t="shared" si="15"/>
        <v>182</v>
      </c>
      <c r="C191" s="44">
        <f t="shared" si="12"/>
        <v>3399.0555147000314</v>
      </c>
      <c r="D191" s="44">
        <f t="shared" si="13"/>
        <v>521.71594809817589</v>
      </c>
      <c r="E191" s="44">
        <f t="shared" si="16"/>
        <v>2877.3395666018555</v>
      </c>
      <c r="F191" s="44">
        <f t="shared" si="17"/>
        <v>272859.71555801638</v>
      </c>
      <c r="G191" s="5"/>
    </row>
    <row r="192" spans="1:7">
      <c r="A192" s="45">
        <f t="shared" ca="1" si="14"/>
        <v>47209</v>
      </c>
      <c r="B192">
        <f t="shared" si="15"/>
        <v>183</v>
      </c>
      <c r="C192" s="44">
        <f t="shared" si="12"/>
        <v>3399.0555147000314</v>
      </c>
      <c r="D192" s="44">
        <f t="shared" si="13"/>
        <v>527.20700845190913</v>
      </c>
      <c r="E192" s="44">
        <f t="shared" si="16"/>
        <v>2871.8485062481222</v>
      </c>
      <c r="F192" s="44">
        <f t="shared" si="17"/>
        <v>272332.50854956446</v>
      </c>
      <c r="G192" s="5"/>
    </row>
    <row r="193" spans="1:7">
      <c r="A193" s="45">
        <f t="shared" ca="1" si="14"/>
        <v>47239</v>
      </c>
      <c r="B193">
        <f t="shared" si="15"/>
        <v>184</v>
      </c>
      <c r="C193" s="44">
        <f t="shared" si="12"/>
        <v>3399.0555147000314</v>
      </c>
      <c r="D193" s="44">
        <f t="shared" si="13"/>
        <v>532.75586221586536</v>
      </c>
      <c r="E193" s="44">
        <f t="shared" si="16"/>
        <v>2866.299652484166</v>
      </c>
      <c r="F193" s="44">
        <f t="shared" si="17"/>
        <v>271799.75268734858</v>
      </c>
      <c r="G193" s="5"/>
    </row>
    <row r="194" spans="1:7">
      <c r="A194" s="45">
        <f t="shared" ca="1" si="14"/>
        <v>47270</v>
      </c>
      <c r="B194">
        <f t="shared" si="15"/>
        <v>185</v>
      </c>
      <c r="C194" s="44">
        <f t="shared" si="12"/>
        <v>3399.0555147000314</v>
      </c>
      <c r="D194" s="44">
        <f t="shared" si="13"/>
        <v>538.3631176656877</v>
      </c>
      <c r="E194" s="44">
        <f t="shared" si="16"/>
        <v>2860.6923970343437</v>
      </c>
      <c r="F194" s="44">
        <f t="shared" si="17"/>
        <v>271261.38956968288</v>
      </c>
      <c r="G194" s="5"/>
    </row>
    <row r="195" spans="1:7">
      <c r="A195" s="45">
        <f t="shared" ca="1" si="14"/>
        <v>47300</v>
      </c>
      <c r="B195">
        <f t="shared" si="15"/>
        <v>186</v>
      </c>
      <c r="C195" s="44">
        <f t="shared" si="12"/>
        <v>3399.0555147000314</v>
      </c>
      <c r="D195" s="44">
        <f t="shared" si="13"/>
        <v>544.02938947911935</v>
      </c>
      <c r="E195" s="44">
        <f t="shared" si="16"/>
        <v>2855.026125220912</v>
      </c>
      <c r="F195" s="44">
        <f t="shared" si="17"/>
        <v>270717.36018020374</v>
      </c>
      <c r="G195" s="5"/>
    </row>
    <row r="196" spans="1:7">
      <c r="A196" s="45">
        <f t="shared" ca="1" si="14"/>
        <v>47331</v>
      </c>
      <c r="B196">
        <f t="shared" si="15"/>
        <v>187</v>
      </c>
      <c r="C196" s="44">
        <f t="shared" si="12"/>
        <v>3399.0555147000314</v>
      </c>
      <c r="D196" s="44">
        <f t="shared" si="13"/>
        <v>549.75529880338718</v>
      </c>
      <c r="E196" s="44">
        <f t="shared" si="16"/>
        <v>2849.3002158966442</v>
      </c>
      <c r="F196" s="44">
        <f t="shared" si="17"/>
        <v>270167.60488140036</v>
      </c>
      <c r="G196" s="5"/>
    </row>
    <row r="197" spans="1:7">
      <c r="A197" s="45">
        <f t="shared" ca="1" si="14"/>
        <v>47362</v>
      </c>
      <c r="B197">
        <f t="shared" si="15"/>
        <v>188</v>
      </c>
      <c r="C197" s="44">
        <f t="shared" si="12"/>
        <v>3399.0555147000314</v>
      </c>
      <c r="D197" s="44">
        <f t="shared" si="13"/>
        <v>555.54147332329285</v>
      </c>
      <c r="E197" s="44">
        <f t="shared" si="16"/>
        <v>2843.5140413767385</v>
      </c>
      <c r="F197" s="44">
        <f t="shared" si="17"/>
        <v>269612.06340807705</v>
      </c>
      <c r="G197" s="5"/>
    </row>
    <row r="198" spans="1:7">
      <c r="A198" s="45">
        <f t="shared" ca="1" si="14"/>
        <v>47392</v>
      </c>
      <c r="B198">
        <f t="shared" si="15"/>
        <v>189</v>
      </c>
      <c r="C198" s="44">
        <f t="shared" si="12"/>
        <v>3399.0555147000314</v>
      </c>
      <c r="D198" s="44">
        <f t="shared" si="13"/>
        <v>561.38854733002063</v>
      </c>
      <c r="E198" s="44">
        <f t="shared" si="16"/>
        <v>2837.6669673700108</v>
      </c>
      <c r="F198" s="44">
        <f t="shared" si="17"/>
        <v>269050.67486074701</v>
      </c>
      <c r="G198" s="5"/>
    </row>
    <row r="199" spans="1:7">
      <c r="A199" s="45">
        <f t="shared" ca="1" si="14"/>
        <v>47423</v>
      </c>
      <c r="B199">
        <f t="shared" si="15"/>
        <v>190</v>
      </c>
      <c r="C199" s="44">
        <f t="shared" si="12"/>
        <v>3399.0555147000314</v>
      </c>
      <c r="D199" s="44">
        <f t="shared" si="13"/>
        <v>567.29716179066918</v>
      </c>
      <c r="E199" s="44">
        <f t="shared" si="16"/>
        <v>2831.7583529093622</v>
      </c>
      <c r="F199" s="44">
        <f t="shared" si="17"/>
        <v>268483.37769895635</v>
      </c>
      <c r="G199" s="5"/>
    </row>
    <row r="200" spans="1:7">
      <c r="A200" s="45">
        <f t="shared" ca="1" si="14"/>
        <v>47453</v>
      </c>
      <c r="B200">
        <f t="shared" si="15"/>
        <v>191</v>
      </c>
      <c r="C200" s="44">
        <f t="shared" si="12"/>
        <v>3399.0555147000314</v>
      </c>
      <c r="D200" s="44">
        <f t="shared" si="13"/>
        <v>573.26796441851593</v>
      </c>
      <c r="E200" s="44">
        <f t="shared" si="16"/>
        <v>2825.7875502815155</v>
      </c>
      <c r="F200" s="44">
        <f t="shared" si="17"/>
        <v>267910.10973453784</v>
      </c>
      <c r="G200" s="5"/>
    </row>
    <row r="201" spans="1:7">
      <c r="A201" s="45">
        <f t="shared" ca="1" si="14"/>
        <v>47484</v>
      </c>
      <c r="B201">
        <f t="shared" si="15"/>
        <v>192</v>
      </c>
      <c r="C201" s="44">
        <f t="shared" si="12"/>
        <v>3399.0555147000314</v>
      </c>
      <c r="D201" s="44">
        <f t="shared" si="13"/>
        <v>579.30160974402088</v>
      </c>
      <c r="E201" s="44">
        <f t="shared" si="16"/>
        <v>2819.7539049560105</v>
      </c>
      <c r="F201" s="44">
        <f t="shared" si="17"/>
        <v>267330.80812479381</v>
      </c>
      <c r="G201" s="5"/>
    </row>
    <row r="202" spans="1:7">
      <c r="A202" s="45">
        <f t="shared" ca="1" si="14"/>
        <v>47515</v>
      </c>
      <c r="B202">
        <f t="shared" si="15"/>
        <v>193</v>
      </c>
      <c r="C202" s="44">
        <f t="shared" si="12"/>
        <v>3399.0555147000314</v>
      </c>
      <c r="D202" s="44">
        <f t="shared" si="13"/>
        <v>585.39875918657663</v>
      </c>
      <c r="E202" s="44">
        <f t="shared" si="16"/>
        <v>2813.6567555134548</v>
      </c>
      <c r="F202" s="44">
        <f t="shared" si="17"/>
        <v>266745.40936560725</v>
      </c>
      <c r="G202" s="5"/>
    </row>
    <row r="203" spans="1:7">
      <c r="A203" s="45">
        <f t="shared" ca="1" si="14"/>
        <v>47543</v>
      </c>
      <c r="B203">
        <f t="shared" si="15"/>
        <v>194</v>
      </c>
      <c r="C203" s="44">
        <f t="shared" ref="C203:C266" si="18">-PMT($C$4/12,$C$5,$C$3,0)</f>
        <v>3399.0555147000314</v>
      </c>
      <c r="D203" s="44">
        <f t="shared" ref="D203:D266" si="19">C203-E203</f>
        <v>591.56008112701511</v>
      </c>
      <c r="E203" s="44">
        <f t="shared" si="16"/>
        <v>2807.4954335730163</v>
      </c>
      <c r="F203" s="44">
        <f t="shared" si="17"/>
        <v>266153.84928448021</v>
      </c>
      <c r="G203" s="5"/>
    </row>
    <row r="204" spans="1:7">
      <c r="A204" s="45">
        <f t="shared" ref="A204:A267" ca="1" si="20">DATE(YEAR(A203),MONTH(A203)+1,1)</f>
        <v>47574</v>
      </c>
      <c r="B204">
        <f t="shared" ref="B204:B267" si="21">B203+1</f>
        <v>195</v>
      </c>
      <c r="C204" s="44">
        <f t="shared" si="18"/>
        <v>3399.0555147000314</v>
      </c>
      <c r="D204" s="44">
        <f t="shared" si="19"/>
        <v>597.78625098087741</v>
      </c>
      <c r="E204" s="44">
        <f t="shared" ref="E204:E267" si="22">($C$4/12)*F203</f>
        <v>2801.269263719154</v>
      </c>
      <c r="F204" s="44">
        <f t="shared" si="17"/>
        <v>265556.06303349935</v>
      </c>
      <c r="G204" s="5"/>
    </row>
    <row r="205" spans="1:7">
      <c r="A205" s="45">
        <f t="shared" ca="1" si="20"/>
        <v>47604</v>
      </c>
      <c r="B205">
        <f t="shared" si="21"/>
        <v>196</v>
      </c>
      <c r="C205" s="44">
        <f t="shared" si="18"/>
        <v>3399.0555147000314</v>
      </c>
      <c r="D205" s="44">
        <f t="shared" si="19"/>
        <v>604.07795127245072</v>
      </c>
      <c r="E205" s="44">
        <f t="shared" si="22"/>
        <v>2794.9775634275807</v>
      </c>
      <c r="F205" s="44">
        <f t="shared" si="17"/>
        <v>264951.98508222692</v>
      </c>
      <c r="G205" s="5"/>
    </row>
    <row r="206" spans="1:7">
      <c r="A206" s="45">
        <f t="shared" ca="1" si="20"/>
        <v>47635</v>
      </c>
      <c r="B206">
        <f t="shared" si="21"/>
        <v>197</v>
      </c>
      <c r="C206" s="44">
        <f t="shared" si="18"/>
        <v>3399.0555147000314</v>
      </c>
      <c r="D206" s="44">
        <f t="shared" si="19"/>
        <v>610.4358717095929</v>
      </c>
      <c r="E206" s="44">
        <f t="shared" si="22"/>
        <v>2788.6196429904385</v>
      </c>
      <c r="F206" s="44">
        <f t="shared" ref="F206:F269" si="23">F205-D206</f>
        <v>264341.54921051732</v>
      </c>
      <c r="G206" s="5"/>
    </row>
    <row r="207" spans="1:7">
      <c r="A207" s="45">
        <f t="shared" ca="1" si="20"/>
        <v>47665</v>
      </c>
      <c r="B207">
        <f t="shared" si="21"/>
        <v>198</v>
      </c>
      <c r="C207" s="44">
        <f t="shared" si="18"/>
        <v>3399.0555147000314</v>
      </c>
      <c r="D207" s="44">
        <f t="shared" si="19"/>
        <v>616.86070925933655</v>
      </c>
      <c r="E207" s="44">
        <f t="shared" si="22"/>
        <v>2782.1948054406948</v>
      </c>
      <c r="F207" s="44">
        <f t="shared" si="23"/>
        <v>263724.68850125797</v>
      </c>
      <c r="G207" s="5"/>
    </row>
    <row r="208" spans="1:7">
      <c r="A208" s="45">
        <f t="shared" ca="1" si="20"/>
        <v>47696</v>
      </c>
      <c r="B208">
        <f t="shared" si="21"/>
        <v>199</v>
      </c>
      <c r="C208" s="44">
        <f t="shared" si="18"/>
        <v>3399.0555147000314</v>
      </c>
      <c r="D208" s="44">
        <f t="shared" si="19"/>
        <v>623.35316822429149</v>
      </c>
      <c r="E208" s="44">
        <f t="shared" si="22"/>
        <v>2775.7023464757399</v>
      </c>
      <c r="F208" s="44">
        <f t="shared" si="23"/>
        <v>263101.3353330337</v>
      </c>
      <c r="G208" s="5"/>
    </row>
    <row r="209" spans="1:7">
      <c r="A209" s="45">
        <f t="shared" ca="1" si="20"/>
        <v>47727</v>
      </c>
      <c r="B209">
        <f t="shared" si="21"/>
        <v>200</v>
      </c>
      <c r="C209" s="44">
        <f t="shared" si="18"/>
        <v>3399.0555147000314</v>
      </c>
      <c r="D209" s="44">
        <f t="shared" si="19"/>
        <v>629.91396031985187</v>
      </c>
      <c r="E209" s="44">
        <f t="shared" si="22"/>
        <v>2769.1415543801795</v>
      </c>
      <c r="F209" s="44">
        <f t="shared" si="23"/>
        <v>262471.42137271387</v>
      </c>
      <c r="G209" s="5"/>
    </row>
    <row r="210" spans="1:7">
      <c r="A210" s="45">
        <f t="shared" ca="1" si="20"/>
        <v>47757</v>
      </c>
      <c r="B210">
        <f t="shared" si="21"/>
        <v>201</v>
      </c>
      <c r="C210" s="44">
        <f t="shared" si="18"/>
        <v>3399.0555147000314</v>
      </c>
      <c r="D210" s="44">
        <f t="shared" si="19"/>
        <v>636.54380475221797</v>
      </c>
      <c r="E210" s="44">
        <f t="shared" si="22"/>
        <v>2762.5117099478134</v>
      </c>
      <c r="F210" s="44">
        <f t="shared" si="23"/>
        <v>261834.87756796167</v>
      </c>
      <c r="G210" s="5"/>
    </row>
    <row r="211" spans="1:7">
      <c r="A211" s="45">
        <f t="shared" ca="1" si="20"/>
        <v>47788</v>
      </c>
      <c r="B211">
        <f t="shared" si="21"/>
        <v>202</v>
      </c>
      <c r="C211" s="44">
        <f t="shared" si="18"/>
        <v>3399.0555147000314</v>
      </c>
      <c r="D211" s="44">
        <f t="shared" si="19"/>
        <v>643.24342829723491</v>
      </c>
      <c r="E211" s="44">
        <f t="shared" si="22"/>
        <v>2755.8120864027965</v>
      </c>
      <c r="F211" s="44">
        <f t="shared" si="23"/>
        <v>261191.63413966444</v>
      </c>
      <c r="G211" s="5"/>
    </row>
    <row r="212" spans="1:7">
      <c r="A212" s="45">
        <f t="shared" ca="1" si="20"/>
        <v>47818</v>
      </c>
      <c r="B212">
        <f t="shared" si="21"/>
        <v>203</v>
      </c>
      <c r="C212" s="44">
        <f t="shared" si="18"/>
        <v>3399.0555147000314</v>
      </c>
      <c r="D212" s="44">
        <f t="shared" si="19"/>
        <v>650.01356538006303</v>
      </c>
      <c r="E212" s="44">
        <f t="shared" si="22"/>
        <v>2749.0419493199684</v>
      </c>
      <c r="F212" s="44">
        <f t="shared" si="23"/>
        <v>260541.62057428437</v>
      </c>
      <c r="G212" s="5"/>
    </row>
    <row r="213" spans="1:7">
      <c r="A213" s="45">
        <f t="shared" ca="1" si="20"/>
        <v>47849</v>
      </c>
      <c r="B213">
        <f t="shared" si="21"/>
        <v>204</v>
      </c>
      <c r="C213" s="44">
        <f t="shared" si="18"/>
        <v>3399.0555147000314</v>
      </c>
      <c r="D213" s="44">
        <f t="shared" si="19"/>
        <v>656.85495815568856</v>
      </c>
      <c r="E213" s="44">
        <f t="shared" si="22"/>
        <v>2742.2005565443428</v>
      </c>
      <c r="F213" s="44">
        <f t="shared" si="23"/>
        <v>259884.76561612869</v>
      </c>
      <c r="G213" s="5"/>
    </row>
    <row r="214" spans="1:7">
      <c r="A214" s="45">
        <f t="shared" ca="1" si="20"/>
        <v>47880</v>
      </c>
      <c r="B214">
        <f t="shared" si="21"/>
        <v>205</v>
      </c>
      <c r="C214" s="44">
        <f t="shared" si="18"/>
        <v>3399.0555147000314</v>
      </c>
      <c r="D214" s="44">
        <f t="shared" si="19"/>
        <v>663.76835659027711</v>
      </c>
      <c r="E214" s="44">
        <f t="shared" si="22"/>
        <v>2735.2871581097543</v>
      </c>
      <c r="F214" s="44">
        <f t="shared" si="23"/>
        <v>259220.99725953842</v>
      </c>
      <c r="G214" s="5"/>
    </row>
    <row r="215" spans="1:7">
      <c r="A215" s="45">
        <f t="shared" ca="1" si="20"/>
        <v>47908</v>
      </c>
      <c r="B215">
        <f t="shared" si="21"/>
        <v>206</v>
      </c>
      <c r="C215" s="44">
        <f t="shared" si="18"/>
        <v>3399.0555147000314</v>
      </c>
      <c r="D215" s="44">
        <f t="shared" si="19"/>
        <v>670.75451854338962</v>
      </c>
      <c r="E215" s="44">
        <f t="shared" si="22"/>
        <v>2728.3009961566418</v>
      </c>
      <c r="F215" s="44">
        <f t="shared" si="23"/>
        <v>258550.24274099502</v>
      </c>
      <c r="G215" s="5"/>
    </row>
    <row r="216" spans="1:7">
      <c r="A216" s="45">
        <f t="shared" ca="1" si="20"/>
        <v>47939</v>
      </c>
      <c r="B216">
        <f t="shared" si="21"/>
        <v>207</v>
      </c>
      <c r="C216" s="44">
        <f t="shared" si="18"/>
        <v>3399.0555147000314</v>
      </c>
      <c r="D216" s="44">
        <f t="shared" si="19"/>
        <v>677.81420985105888</v>
      </c>
      <c r="E216" s="44">
        <f t="shared" si="22"/>
        <v>2721.2413048489725</v>
      </c>
      <c r="F216" s="44">
        <f t="shared" si="23"/>
        <v>257872.42853114396</v>
      </c>
      <c r="G216" s="5"/>
    </row>
    <row r="217" spans="1:7">
      <c r="A217" s="45">
        <f t="shared" ca="1" si="20"/>
        <v>47969</v>
      </c>
      <c r="B217">
        <f t="shared" si="21"/>
        <v>208</v>
      </c>
      <c r="C217" s="44">
        <f t="shared" si="18"/>
        <v>3399.0555147000314</v>
      </c>
      <c r="D217" s="44">
        <f t="shared" si="19"/>
        <v>684.94820440974127</v>
      </c>
      <c r="E217" s="44">
        <f t="shared" si="22"/>
        <v>2714.1073102902901</v>
      </c>
      <c r="F217" s="44">
        <f t="shared" si="23"/>
        <v>257187.48032673422</v>
      </c>
      <c r="G217" s="5"/>
    </row>
    <row r="218" spans="1:7">
      <c r="A218" s="45">
        <f t="shared" ca="1" si="20"/>
        <v>48000</v>
      </c>
      <c r="B218">
        <f t="shared" si="21"/>
        <v>209</v>
      </c>
      <c r="C218" s="44">
        <f t="shared" si="18"/>
        <v>3399.0555147000314</v>
      </c>
      <c r="D218" s="44">
        <f t="shared" si="19"/>
        <v>692.15728426115402</v>
      </c>
      <c r="E218" s="44">
        <f t="shared" si="22"/>
        <v>2706.8982304388774</v>
      </c>
      <c r="F218" s="44">
        <f t="shared" si="23"/>
        <v>256495.32304247306</v>
      </c>
      <c r="G218" s="5"/>
    </row>
    <row r="219" spans="1:7">
      <c r="A219" s="45">
        <f t="shared" ca="1" si="20"/>
        <v>48030</v>
      </c>
      <c r="B219">
        <f t="shared" si="21"/>
        <v>210</v>
      </c>
      <c r="C219" s="44">
        <f t="shared" si="18"/>
        <v>3399.0555147000314</v>
      </c>
      <c r="D219" s="44">
        <f t="shared" si="19"/>
        <v>699.44223967800235</v>
      </c>
      <c r="E219" s="44">
        <f t="shared" si="22"/>
        <v>2699.613275022029</v>
      </c>
      <c r="F219" s="44">
        <f t="shared" si="23"/>
        <v>255795.88080279506</v>
      </c>
      <c r="G219" s="5"/>
    </row>
    <row r="220" spans="1:7">
      <c r="A220" s="45">
        <f t="shared" ca="1" si="20"/>
        <v>48061</v>
      </c>
      <c r="B220">
        <f t="shared" si="21"/>
        <v>211</v>
      </c>
      <c r="C220" s="44">
        <f t="shared" si="18"/>
        <v>3399.0555147000314</v>
      </c>
      <c r="D220" s="44">
        <f t="shared" si="19"/>
        <v>706.80386925061339</v>
      </c>
      <c r="E220" s="44">
        <f t="shared" si="22"/>
        <v>2692.251645449418</v>
      </c>
      <c r="F220" s="44">
        <f t="shared" si="23"/>
        <v>255089.07693354445</v>
      </c>
      <c r="G220" s="5"/>
    </row>
    <row r="221" spans="1:7">
      <c r="A221" s="45">
        <f t="shared" ca="1" si="20"/>
        <v>48092</v>
      </c>
      <c r="B221">
        <f t="shared" si="21"/>
        <v>212</v>
      </c>
      <c r="C221" s="44">
        <f t="shared" si="18"/>
        <v>3399.0555147000314</v>
      </c>
      <c r="D221" s="44">
        <f t="shared" si="19"/>
        <v>714.24297997447593</v>
      </c>
      <c r="E221" s="44">
        <f t="shared" si="22"/>
        <v>2684.8125347255555</v>
      </c>
      <c r="F221" s="44">
        <f t="shared" si="23"/>
        <v>254374.83395356996</v>
      </c>
      <c r="G221" s="5"/>
    </row>
    <row r="222" spans="1:7">
      <c r="A222" s="45">
        <f t="shared" ca="1" si="20"/>
        <v>48122</v>
      </c>
      <c r="B222">
        <f t="shared" si="21"/>
        <v>213</v>
      </c>
      <c r="C222" s="44">
        <f t="shared" si="18"/>
        <v>3399.0555147000314</v>
      </c>
      <c r="D222" s="44">
        <f t="shared" si="19"/>
        <v>721.76038733870746</v>
      </c>
      <c r="E222" s="44">
        <f t="shared" si="22"/>
        <v>2677.2951273613239</v>
      </c>
      <c r="F222" s="44">
        <f t="shared" si="23"/>
        <v>253653.07356623127</v>
      </c>
      <c r="G222" s="5"/>
    </row>
    <row r="223" spans="1:7">
      <c r="A223" s="45">
        <f t="shared" ca="1" si="20"/>
        <v>48153</v>
      </c>
      <c r="B223">
        <f t="shared" si="21"/>
        <v>214</v>
      </c>
      <c r="C223" s="44">
        <f t="shared" si="18"/>
        <v>3399.0555147000314</v>
      </c>
      <c r="D223" s="44">
        <f t="shared" si="19"/>
        <v>729.35691541544747</v>
      </c>
      <c r="E223" s="44">
        <f t="shared" si="22"/>
        <v>2669.6985992845839</v>
      </c>
      <c r="F223" s="44">
        <f t="shared" si="23"/>
        <v>252923.71665081583</v>
      </c>
      <c r="G223" s="5"/>
    </row>
    <row r="224" spans="1:7">
      <c r="A224" s="45">
        <f t="shared" ca="1" si="20"/>
        <v>48183</v>
      </c>
      <c r="B224">
        <f t="shared" si="21"/>
        <v>215</v>
      </c>
      <c r="C224" s="44">
        <f t="shared" si="18"/>
        <v>3399.0555147000314</v>
      </c>
      <c r="D224" s="44">
        <f t="shared" si="19"/>
        <v>737.03339695019486</v>
      </c>
      <c r="E224" s="44">
        <f t="shared" si="22"/>
        <v>2662.0221177498365</v>
      </c>
      <c r="F224" s="44">
        <f t="shared" si="23"/>
        <v>252186.68325386563</v>
      </c>
      <c r="G224" s="5"/>
    </row>
    <row r="225" spans="1:7">
      <c r="A225" s="45">
        <f t="shared" ca="1" si="20"/>
        <v>48214</v>
      </c>
      <c r="B225">
        <f t="shared" si="21"/>
        <v>216</v>
      </c>
      <c r="C225" s="44">
        <f t="shared" si="18"/>
        <v>3399.0555147000314</v>
      </c>
      <c r="D225" s="44">
        <f t="shared" si="19"/>
        <v>744.79067345309568</v>
      </c>
      <c r="E225" s="44">
        <f t="shared" si="22"/>
        <v>2654.2648412469357</v>
      </c>
      <c r="F225" s="44">
        <f t="shared" si="23"/>
        <v>251441.89258041253</v>
      </c>
      <c r="G225" s="5"/>
    </row>
    <row r="226" spans="1:7">
      <c r="A226" s="45">
        <f t="shared" ca="1" si="20"/>
        <v>48245</v>
      </c>
      <c r="B226">
        <f t="shared" si="21"/>
        <v>217</v>
      </c>
      <c r="C226" s="44">
        <f t="shared" si="18"/>
        <v>3399.0555147000314</v>
      </c>
      <c r="D226" s="44">
        <f t="shared" si="19"/>
        <v>752.62959529118962</v>
      </c>
      <c r="E226" s="44">
        <f t="shared" si="22"/>
        <v>2646.4259194088418</v>
      </c>
      <c r="F226" s="44">
        <f t="shared" si="23"/>
        <v>250689.26298512134</v>
      </c>
      <c r="G226" s="5"/>
    </row>
    <row r="227" spans="1:7">
      <c r="A227" s="45">
        <f t="shared" ca="1" si="20"/>
        <v>48274</v>
      </c>
      <c r="B227">
        <f t="shared" si="21"/>
        <v>218</v>
      </c>
      <c r="C227" s="44">
        <f t="shared" si="18"/>
        <v>3399.0555147000314</v>
      </c>
      <c r="D227" s="44">
        <f t="shared" si="19"/>
        <v>760.55102178162952</v>
      </c>
      <c r="E227" s="44">
        <f t="shared" si="22"/>
        <v>2638.5044929184019</v>
      </c>
      <c r="F227" s="44">
        <f t="shared" si="23"/>
        <v>249928.71196333971</v>
      </c>
      <c r="G227" s="5"/>
    </row>
    <row r="228" spans="1:7">
      <c r="A228" s="45">
        <f t="shared" ca="1" si="20"/>
        <v>48305</v>
      </c>
      <c r="B228">
        <f t="shared" si="21"/>
        <v>219</v>
      </c>
      <c r="C228" s="44">
        <f t="shared" si="18"/>
        <v>3399.0555147000314</v>
      </c>
      <c r="D228" s="44">
        <f t="shared" si="19"/>
        <v>768.55582128588094</v>
      </c>
      <c r="E228" s="44">
        <f t="shared" si="22"/>
        <v>2630.4996934141504</v>
      </c>
      <c r="F228" s="44">
        <f t="shared" si="23"/>
        <v>249160.15614205383</v>
      </c>
      <c r="G228" s="5"/>
    </row>
    <row r="229" spans="1:7">
      <c r="A229" s="45">
        <f t="shared" ca="1" si="20"/>
        <v>48335</v>
      </c>
      <c r="B229">
        <f t="shared" si="21"/>
        <v>220</v>
      </c>
      <c r="C229" s="44">
        <f t="shared" si="18"/>
        <v>3399.0555147000314</v>
      </c>
      <c r="D229" s="44">
        <f t="shared" si="19"/>
        <v>776.64487130491489</v>
      </c>
      <c r="E229" s="44">
        <f t="shared" si="22"/>
        <v>2622.4106433951165</v>
      </c>
      <c r="F229" s="44">
        <f t="shared" si="23"/>
        <v>248383.51127074892</v>
      </c>
      <c r="G229" s="5"/>
    </row>
    <row r="230" spans="1:7">
      <c r="A230" s="45">
        <f t="shared" ca="1" si="20"/>
        <v>48366</v>
      </c>
      <c r="B230">
        <f t="shared" si="21"/>
        <v>221</v>
      </c>
      <c r="C230" s="44">
        <f t="shared" si="18"/>
        <v>3399.0555147000314</v>
      </c>
      <c r="D230" s="44">
        <f t="shared" si="19"/>
        <v>784.81905857539914</v>
      </c>
      <c r="E230" s="44">
        <f t="shared" si="22"/>
        <v>2614.2364561246322</v>
      </c>
      <c r="F230" s="44">
        <f t="shared" si="23"/>
        <v>247598.69221217351</v>
      </c>
      <c r="G230" s="5"/>
    </row>
    <row r="231" spans="1:7">
      <c r="A231" s="45">
        <f t="shared" ca="1" si="20"/>
        <v>48396</v>
      </c>
      <c r="B231">
        <f t="shared" si="21"/>
        <v>222</v>
      </c>
      <c r="C231" s="44">
        <f t="shared" si="18"/>
        <v>3399.0555147000314</v>
      </c>
      <c r="D231" s="44">
        <f t="shared" si="19"/>
        <v>793.07927916690505</v>
      </c>
      <c r="E231" s="44">
        <f t="shared" si="22"/>
        <v>2605.9762355331263</v>
      </c>
      <c r="F231" s="44">
        <f t="shared" si="23"/>
        <v>246805.6129330066</v>
      </c>
      <c r="G231" s="5"/>
    </row>
    <row r="232" spans="1:7">
      <c r="A232" s="45">
        <f t="shared" ca="1" si="20"/>
        <v>48427</v>
      </c>
      <c r="B232">
        <f t="shared" si="21"/>
        <v>223</v>
      </c>
      <c r="C232" s="44">
        <f t="shared" si="18"/>
        <v>3399.0555147000314</v>
      </c>
      <c r="D232" s="44">
        <f t="shared" si="19"/>
        <v>801.42643858013707</v>
      </c>
      <c r="E232" s="44">
        <f t="shared" si="22"/>
        <v>2597.6290761198943</v>
      </c>
      <c r="F232" s="44">
        <f t="shared" si="23"/>
        <v>246004.18649442645</v>
      </c>
      <c r="G232" s="5"/>
    </row>
    <row r="233" spans="1:7">
      <c r="A233" s="45">
        <f t="shared" ca="1" si="20"/>
        <v>48458</v>
      </c>
      <c r="B233">
        <f t="shared" si="21"/>
        <v>224</v>
      </c>
      <c r="C233" s="44">
        <f t="shared" si="18"/>
        <v>3399.0555147000314</v>
      </c>
      <c r="D233" s="44">
        <f t="shared" si="19"/>
        <v>809.86145184619318</v>
      </c>
      <c r="E233" s="44">
        <f t="shared" si="22"/>
        <v>2589.1940628538382</v>
      </c>
      <c r="F233" s="44">
        <f t="shared" si="23"/>
        <v>245194.32504258025</v>
      </c>
      <c r="G233" s="5"/>
    </row>
    <row r="234" spans="1:7">
      <c r="A234" s="45">
        <f t="shared" ca="1" si="20"/>
        <v>48488</v>
      </c>
      <c r="B234">
        <f t="shared" si="21"/>
        <v>225</v>
      </c>
      <c r="C234" s="44">
        <f t="shared" si="18"/>
        <v>3399.0555147000314</v>
      </c>
      <c r="D234" s="44">
        <f t="shared" si="19"/>
        <v>818.3852436268744</v>
      </c>
      <c r="E234" s="44">
        <f t="shared" si="22"/>
        <v>2580.670271073157</v>
      </c>
      <c r="F234" s="44">
        <f t="shared" si="23"/>
        <v>244375.93979895339</v>
      </c>
      <c r="G234" s="5"/>
    </row>
    <row r="235" spans="1:7">
      <c r="A235" s="45">
        <f t="shared" ca="1" si="20"/>
        <v>48519</v>
      </c>
      <c r="B235">
        <f t="shared" si="21"/>
        <v>226</v>
      </c>
      <c r="C235" s="44">
        <f t="shared" si="18"/>
        <v>3399.0555147000314</v>
      </c>
      <c r="D235" s="44">
        <f t="shared" si="19"/>
        <v>826.99874831604711</v>
      </c>
      <c r="E235" s="44">
        <f t="shared" si="22"/>
        <v>2572.0567663839843</v>
      </c>
      <c r="F235" s="44">
        <f t="shared" si="23"/>
        <v>243548.94105063734</v>
      </c>
      <c r="G235" s="5"/>
    </row>
    <row r="236" spans="1:7">
      <c r="A236" s="45">
        <f t="shared" ca="1" si="20"/>
        <v>48549</v>
      </c>
      <c r="B236">
        <f t="shared" si="21"/>
        <v>227</v>
      </c>
      <c r="C236" s="44">
        <f t="shared" si="18"/>
        <v>3399.0555147000314</v>
      </c>
      <c r="D236" s="44">
        <f t="shared" si="19"/>
        <v>835.70291014207351</v>
      </c>
      <c r="E236" s="44">
        <f t="shared" si="22"/>
        <v>2563.3526045579579</v>
      </c>
      <c r="F236" s="44">
        <f t="shared" si="23"/>
        <v>242713.23814049526</v>
      </c>
      <c r="G236" s="5"/>
    </row>
    <row r="237" spans="1:7">
      <c r="A237" s="45">
        <f t="shared" ca="1" si="20"/>
        <v>48580</v>
      </c>
      <c r="B237">
        <f t="shared" si="21"/>
        <v>228</v>
      </c>
      <c r="C237" s="44">
        <f t="shared" si="18"/>
        <v>3399.0555147000314</v>
      </c>
      <c r="D237" s="44">
        <f t="shared" si="19"/>
        <v>844.4986832713189</v>
      </c>
      <c r="E237" s="44">
        <f t="shared" si="22"/>
        <v>2554.5568314287125</v>
      </c>
      <c r="F237" s="44">
        <f t="shared" si="23"/>
        <v>241868.73945722394</v>
      </c>
      <c r="G237" s="5"/>
    </row>
    <row r="238" spans="1:7">
      <c r="A238" s="45">
        <f t="shared" ca="1" si="20"/>
        <v>48611</v>
      </c>
      <c r="B238">
        <f t="shared" si="21"/>
        <v>229</v>
      </c>
      <c r="C238" s="44">
        <f t="shared" si="18"/>
        <v>3399.0555147000314</v>
      </c>
      <c r="D238" s="44">
        <f t="shared" si="19"/>
        <v>853.38703191274953</v>
      </c>
      <c r="E238" s="44">
        <f t="shared" si="22"/>
        <v>2545.6684827872818</v>
      </c>
      <c r="F238" s="44">
        <f t="shared" si="23"/>
        <v>241015.3524253112</v>
      </c>
      <c r="G238" s="5"/>
    </row>
    <row r="239" spans="1:7">
      <c r="A239" s="45">
        <f t="shared" ca="1" si="20"/>
        <v>48639</v>
      </c>
      <c r="B239">
        <f t="shared" si="21"/>
        <v>230</v>
      </c>
      <c r="C239" s="44">
        <f t="shared" si="18"/>
        <v>3399.0555147000314</v>
      </c>
      <c r="D239" s="44">
        <f t="shared" si="19"/>
        <v>862.3689304236309</v>
      </c>
      <c r="E239" s="44">
        <f t="shared" si="22"/>
        <v>2536.6865842764005</v>
      </c>
      <c r="F239" s="44">
        <f t="shared" si="23"/>
        <v>240152.98349488757</v>
      </c>
      <c r="G239" s="5"/>
    </row>
    <row r="240" spans="1:7">
      <c r="A240" s="45">
        <f t="shared" ca="1" si="20"/>
        <v>48670</v>
      </c>
      <c r="B240">
        <f t="shared" si="21"/>
        <v>231</v>
      </c>
      <c r="C240" s="44">
        <f t="shared" si="18"/>
        <v>3399.0555147000314</v>
      </c>
      <c r="D240" s="44">
        <f t="shared" si="19"/>
        <v>871.44536341633966</v>
      </c>
      <c r="E240" s="44">
        <f t="shared" si="22"/>
        <v>2527.6101512836917</v>
      </c>
      <c r="F240" s="44">
        <f t="shared" si="23"/>
        <v>239281.53813147123</v>
      </c>
      <c r="G240" s="5"/>
    </row>
    <row r="241" spans="1:7">
      <c r="A241" s="45">
        <f t="shared" ca="1" si="20"/>
        <v>48700</v>
      </c>
      <c r="B241">
        <f t="shared" si="21"/>
        <v>232</v>
      </c>
      <c r="C241" s="44">
        <f t="shared" si="18"/>
        <v>3399.0555147000314</v>
      </c>
      <c r="D241" s="44">
        <f t="shared" si="19"/>
        <v>880.6173258662966</v>
      </c>
      <c r="E241" s="44">
        <f t="shared" si="22"/>
        <v>2518.4381888337348</v>
      </c>
      <c r="F241" s="44">
        <f t="shared" si="23"/>
        <v>238400.92080560492</v>
      </c>
      <c r="G241" s="5"/>
    </row>
    <row r="242" spans="1:7">
      <c r="A242" s="45">
        <f t="shared" ca="1" si="20"/>
        <v>48731</v>
      </c>
      <c r="B242">
        <f t="shared" si="21"/>
        <v>233</v>
      </c>
      <c r="C242" s="44">
        <f t="shared" si="18"/>
        <v>3399.0555147000314</v>
      </c>
      <c r="D242" s="44">
        <f t="shared" si="19"/>
        <v>889.88582322103957</v>
      </c>
      <c r="E242" s="44">
        <f t="shared" si="22"/>
        <v>2509.1696914789918</v>
      </c>
      <c r="F242" s="44">
        <f t="shared" si="23"/>
        <v>237511.03498238389</v>
      </c>
      <c r="G242" s="5"/>
    </row>
    <row r="243" spans="1:7">
      <c r="A243" s="45">
        <f t="shared" ca="1" si="20"/>
        <v>48761</v>
      </c>
      <c r="B243">
        <f t="shared" si="21"/>
        <v>234</v>
      </c>
      <c r="C243" s="44">
        <f t="shared" si="18"/>
        <v>3399.0555147000314</v>
      </c>
      <c r="D243" s="44">
        <f t="shared" si="19"/>
        <v>899.25187151044111</v>
      </c>
      <c r="E243" s="44">
        <f t="shared" si="22"/>
        <v>2499.8036431895903</v>
      </c>
      <c r="F243" s="44">
        <f t="shared" si="23"/>
        <v>236611.78311087345</v>
      </c>
      <c r="G243" s="5"/>
    </row>
    <row r="244" spans="1:7">
      <c r="A244" s="45">
        <f t="shared" ca="1" si="20"/>
        <v>48792</v>
      </c>
      <c r="B244">
        <f t="shared" si="21"/>
        <v>235</v>
      </c>
      <c r="C244" s="44">
        <f t="shared" si="18"/>
        <v>3399.0555147000314</v>
      </c>
      <c r="D244" s="44">
        <f t="shared" si="19"/>
        <v>908.71649745808827</v>
      </c>
      <c r="E244" s="44">
        <f t="shared" si="22"/>
        <v>2490.3390172419431</v>
      </c>
      <c r="F244" s="44">
        <f t="shared" si="23"/>
        <v>235703.06661341537</v>
      </c>
      <c r="G244" s="5"/>
    </row>
    <row r="245" spans="1:7">
      <c r="A245" s="45">
        <f t="shared" ca="1" si="20"/>
        <v>48823</v>
      </c>
      <c r="B245">
        <f t="shared" si="21"/>
        <v>236</v>
      </c>
      <c r="C245" s="44">
        <f t="shared" si="18"/>
        <v>3399.0555147000314</v>
      </c>
      <c r="D245" s="44">
        <f t="shared" si="19"/>
        <v>918.28073859383449</v>
      </c>
      <c r="E245" s="44">
        <f t="shared" si="22"/>
        <v>2480.7747761061969</v>
      </c>
      <c r="F245" s="44">
        <f t="shared" si="23"/>
        <v>234784.78587482154</v>
      </c>
      <c r="G245" s="5"/>
    </row>
    <row r="246" spans="1:7">
      <c r="A246" s="45">
        <f t="shared" ca="1" si="20"/>
        <v>48853</v>
      </c>
      <c r="B246">
        <f t="shared" si="21"/>
        <v>237</v>
      </c>
      <c r="C246" s="44">
        <f t="shared" si="18"/>
        <v>3399.0555147000314</v>
      </c>
      <c r="D246" s="44">
        <f t="shared" si="19"/>
        <v>927.94564336753501</v>
      </c>
      <c r="E246" s="44">
        <f t="shared" si="22"/>
        <v>2471.1098713324964</v>
      </c>
      <c r="F246" s="44">
        <f t="shared" si="23"/>
        <v>233856.840231454</v>
      </c>
      <c r="G246" s="5"/>
    </row>
    <row r="247" spans="1:7">
      <c r="A247" s="45">
        <f t="shared" ca="1" si="20"/>
        <v>48884</v>
      </c>
      <c r="B247">
        <f t="shared" si="21"/>
        <v>238</v>
      </c>
      <c r="C247" s="44">
        <f t="shared" si="18"/>
        <v>3399.0555147000314</v>
      </c>
      <c r="D247" s="44">
        <f t="shared" si="19"/>
        <v>937.71227126397798</v>
      </c>
      <c r="E247" s="44">
        <f t="shared" si="22"/>
        <v>2461.3432434360534</v>
      </c>
      <c r="F247" s="44">
        <f t="shared" si="23"/>
        <v>232919.12796019003</v>
      </c>
      <c r="G247" s="5"/>
    </row>
    <row r="248" spans="1:7">
      <c r="A248" s="45">
        <f t="shared" ca="1" si="20"/>
        <v>48914</v>
      </c>
      <c r="B248">
        <f t="shared" si="21"/>
        <v>239</v>
      </c>
      <c r="C248" s="44">
        <f t="shared" si="18"/>
        <v>3399.0555147000314</v>
      </c>
      <c r="D248" s="44">
        <f t="shared" si="19"/>
        <v>947.58169291903141</v>
      </c>
      <c r="E248" s="44">
        <f t="shared" si="22"/>
        <v>2451.473821781</v>
      </c>
      <c r="F248" s="44">
        <f t="shared" si="23"/>
        <v>231971.54626727101</v>
      </c>
      <c r="G248" s="5"/>
    </row>
    <row r="249" spans="1:7">
      <c r="A249" s="45">
        <f t="shared" ca="1" si="20"/>
        <v>48945</v>
      </c>
      <c r="B249">
        <f t="shared" si="21"/>
        <v>240</v>
      </c>
      <c r="C249" s="44">
        <f t="shared" si="18"/>
        <v>3399.0555147000314</v>
      </c>
      <c r="D249" s="44">
        <f t="shared" si="19"/>
        <v>957.55499023700395</v>
      </c>
      <c r="E249" s="44">
        <f t="shared" si="22"/>
        <v>2441.5005244630274</v>
      </c>
      <c r="F249" s="44">
        <f t="shared" si="23"/>
        <v>231013.99127703402</v>
      </c>
      <c r="G249" s="5"/>
    </row>
    <row r="250" spans="1:7">
      <c r="A250" s="45">
        <f t="shared" ca="1" si="20"/>
        <v>48976</v>
      </c>
      <c r="B250">
        <f t="shared" si="21"/>
        <v>241</v>
      </c>
      <c r="C250" s="44">
        <f t="shared" si="18"/>
        <v>3399.0555147000314</v>
      </c>
      <c r="D250" s="44">
        <f t="shared" si="19"/>
        <v>967.63325650924844</v>
      </c>
      <c r="E250" s="44">
        <f t="shared" si="22"/>
        <v>2431.4222581907829</v>
      </c>
      <c r="F250" s="44">
        <f t="shared" si="23"/>
        <v>230046.35802052476</v>
      </c>
      <c r="G250" s="5"/>
    </row>
    <row r="251" spans="1:7">
      <c r="A251" s="45">
        <f t="shared" ca="1" si="20"/>
        <v>49004</v>
      </c>
      <c r="B251">
        <f t="shared" si="21"/>
        <v>242</v>
      </c>
      <c r="C251" s="44">
        <f t="shared" si="18"/>
        <v>3399.0555147000314</v>
      </c>
      <c r="D251" s="44">
        <f t="shared" si="19"/>
        <v>977.81759653400832</v>
      </c>
      <c r="E251" s="44">
        <f t="shared" si="22"/>
        <v>2421.2379181660231</v>
      </c>
      <c r="F251" s="44">
        <f t="shared" si="23"/>
        <v>229068.54042399075</v>
      </c>
      <c r="G251" s="5"/>
    </row>
    <row r="252" spans="1:7">
      <c r="A252" s="45">
        <f t="shared" ca="1" si="20"/>
        <v>49035</v>
      </c>
      <c r="B252">
        <f t="shared" si="21"/>
        <v>243</v>
      </c>
      <c r="C252" s="44">
        <f t="shared" si="18"/>
        <v>3399.0555147000314</v>
      </c>
      <c r="D252" s="44">
        <f t="shared" si="19"/>
        <v>988.10912673752864</v>
      </c>
      <c r="E252" s="44">
        <f t="shared" si="22"/>
        <v>2410.9463879625027</v>
      </c>
      <c r="F252" s="44">
        <f t="shared" si="23"/>
        <v>228080.43129725324</v>
      </c>
      <c r="G252" s="5"/>
    </row>
    <row r="253" spans="1:7">
      <c r="A253" s="45">
        <f t="shared" ca="1" si="20"/>
        <v>49065</v>
      </c>
      <c r="B253">
        <f t="shared" si="21"/>
        <v>244</v>
      </c>
      <c r="C253" s="44">
        <f t="shared" si="18"/>
        <v>3399.0555147000314</v>
      </c>
      <c r="D253" s="44">
        <f t="shared" si="19"/>
        <v>998.50897529644135</v>
      </c>
      <c r="E253" s="44">
        <f t="shared" si="22"/>
        <v>2400.54653940359</v>
      </c>
      <c r="F253" s="44">
        <f t="shared" si="23"/>
        <v>227081.92232195678</v>
      </c>
      <c r="G253" s="5"/>
    </row>
    <row r="254" spans="1:7">
      <c r="A254" s="45">
        <f t="shared" ca="1" si="20"/>
        <v>49096</v>
      </c>
      <c r="B254">
        <f t="shared" si="21"/>
        <v>245</v>
      </c>
      <c r="C254" s="44">
        <f t="shared" si="18"/>
        <v>3399.0555147000314</v>
      </c>
      <c r="D254" s="44">
        <f t="shared" si="19"/>
        <v>1009.0182822614365</v>
      </c>
      <c r="E254" s="44">
        <f t="shared" si="22"/>
        <v>2390.0372324385949</v>
      </c>
      <c r="F254" s="44">
        <f t="shared" si="23"/>
        <v>226072.90403969534</v>
      </c>
      <c r="G254" s="5"/>
    </row>
    <row r="255" spans="1:7">
      <c r="A255" s="45">
        <f t="shared" ca="1" si="20"/>
        <v>49126</v>
      </c>
      <c r="B255">
        <f t="shared" si="21"/>
        <v>246</v>
      </c>
      <c r="C255" s="44">
        <f t="shared" si="18"/>
        <v>3399.0555147000314</v>
      </c>
      <c r="D255" s="44">
        <f t="shared" si="19"/>
        <v>1019.6381996822379</v>
      </c>
      <c r="E255" s="44">
        <f t="shared" si="22"/>
        <v>2379.4173150177935</v>
      </c>
      <c r="F255" s="44">
        <f t="shared" si="23"/>
        <v>225053.2658400131</v>
      </c>
      <c r="G255" s="5"/>
    </row>
    <row r="256" spans="1:7">
      <c r="A256" s="45">
        <f t="shared" ca="1" si="20"/>
        <v>49157</v>
      </c>
      <c r="B256">
        <f t="shared" si="21"/>
        <v>247</v>
      </c>
      <c r="C256" s="44">
        <f t="shared" si="18"/>
        <v>3399.0555147000314</v>
      </c>
      <c r="D256" s="44">
        <f t="shared" si="19"/>
        <v>1030.3698917338934</v>
      </c>
      <c r="E256" s="44">
        <f t="shared" si="22"/>
        <v>2368.685622966138</v>
      </c>
      <c r="F256" s="44">
        <f t="shared" si="23"/>
        <v>224022.89594827921</v>
      </c>
      <c r="G256" s="5"/>
    </row>
    <row r="257" spans="1:7">
      <c r="A257" s="45">
        <f t="shared" ca="1" si="20"/>
        <v>49188</v>
      </c>
      <c r="B257">
        <f t="shared" si="21"/>
        <v>248</v>
      </c>
      <c r="C257" s="44">
        <f t="shared" si="18"/>
        <v>3399.0555147000314</v>
      </c>
      <c r="D257" s="44">
        <f t="shared" si="19"/>
        <v>1041.2145348443928</v>
      </c>
      <c r="E257" s="44">
        <f t="shared" si="22"/>
        <v>2357.8409798556386</v>
      </c>
      <c r="F257" s="44">
        <f t="shared" si="23"/>
        <v>222981.68141343482</v>
      </c>
      <c r="G257" s="5"/>
    </row>
    <row r="258" spans="1:7">
      <c r="A258" s="45">
        <f t="shared" ca="1" si="20"/>
        <v>49218</v>
      </c>
      <c r="B258">
        <f t="shared" si="21"/>
        <v>249</v>
      </c>
      <c r="C258" s="44">
        <f t="shared" si="18"/>
        <v>3399.0555147000314</v>
      </c>
      <c r="D258" s="44">
        <f t="shared" si="19"/>
        <v>1052.17331782363</v>
      </c>
      <c r="E258" s="44">
        <f t="shared" si="22"/>
        <v>2346.8821968764014</v>
      </c>
      <c r="F258" s="44">
        <f t="shared" si="23"/>
        <v>221929.50809561121</v>
      </c>
      <c r="G258" s="5"/>
    </row>
    <row r="259" spans="1:7">
      <c r="A259" s="45">
        <f t="shared" ca="1" si="20"/>
        <v>49249</v>
      </c>
      <c r="B259">
        <f t="shared" si="21"/>
        <v>250</v>
      </c>
      <c r="C259" s="44">
        <f t="shared" si="18"/>
        <v>3399.0555147000314</v>
      </c>
      <c r="D259" s="44">
        <f t="shared" si="19"/>
        <v>1063.2474419937234</v>
      </c>
      <c r="E259" s="44">
        <f t="shared" si="22"/>
        <v>2335.8080727063079</v>
      </c>
      <c r="F259" s="44">
        <f t="shared" si="23"/>
        <v>220866.26065361747</v>
      </c>
      <c r="G259" s="5"/>
    </row>
    <row r="260" spans="1:7">
      <c r="A260" s="45">
        <f t="shared" ca="1" si="20"/>
        <v>49279</v>
      </c>
      <c r="B260">
        <f t="shared" si="21"/>
        <v>251</v>
      </c>
      <c r="C260" s="44">
        <f t="shared" si="18"/>
        <v>3399.0555147000314</v>
      </c>
      <c r="D260" s="44">
        <f t="shared" si="19"/>
        <v>1074.4381213207075</v>
      </c>
      <c r="E260" s="44">
        <f t="shared" si="22"/>
        <v>2324.6173933793239</v>
      </c>
      <c r="F260" s="44">
        <f t="shared" si="23"/>
        <v>219791.82253229676</v>
      </c>
      <c r="G260" s="5"/>
    </row>
    <row r="261" spans="1:7">
      <c r="A261" s="45">
        <f t="shared" ca="1" si="20"/>
        <v>49310</v>
      </c>
      <c r="B261">
        <f t="shared" si="21"/>
        <v>252</v>
      </c>
      <c r="C261" s="44">
        <f t="shared" si="18"/>
        <v>3399.0555147000314</v>
      </c>
      <c r="D261" s="44">
        <f t="shared" si="19"/>
        <v>1085.7465825476079</v>
      </c>
      <c r="E261" s="44">
        <f t="shared" si="22"/>
        <v>2313.3089321524235</v>
      </c>
      <c r="F261" s="44">
        <f t="shared" si="23"/>
        <v>218706.07594974915</v>
      </c>
      <c r="G261" s="5"/>
    </row>
    <row r="262" spans="1:7">
      <c r="A262" s="45">
        <f t="shared" ca="1" si="20"/>
        <v>49341</v>
      </c>
      <c r="B262">
        <f t="shared" si="21"/>
        <v>253</v>
      </c>
      <c r="C262" s="44">
        <f t="shared" si="18"/>
        <v>3399.0555147000314</v>
      </c>
      <c r="D262" s="44">
        <f t="shared" si="19"/>
        <v>1097.1740653289216</v>
      </c>
      <c r="E262" s="44">
        <f t="shared" si="22"/>
        <v>2301.8814493711097</v>
      </c>
      <c r="F262" s="44">
        <f t="shared" si="23"/>
        <v>217608.90188442022</v>
      </c>
      <c r="G262" s="5"/>
    </row>
    <row r="263" spans="1:7">
      <c r="A263" s="45">
        <f t="shared" ca="1" si="20"/>
        <v>49369</v>
      </c>
      <c r="B263">
        <f t="shared" si="21"/>
        <v>254</v>
      </c>
      <c r="C263" s="44">
        <f t="shared" si="18"/>
        <v>3399.0555147000314</v>
      </c>
      <c r="D263" s="44">
        <f t="shared" si="19"/>
        <v>1108.7218223665086</v>
      </c>
      <c r="E263" s="44">
        <f t="shared" si="22"/>
        <v>2290.3336923335228</v>
      </c>
      <c r="F263" s="44">
        <f t="shared" si="23"/>
        <v>216500.18006205373</v>
      </c>
      <c r="G263" s="5"/>
    </row>
    <row r="264" spans="1:7">
      <c r="A264" s="45">
        <f t="shared" ca="1" si="20"/>
        <v>49400</v>
      </c>
      <c r="B264">
        <f t="shared" si="21"/>
        <v>255</v>
      </c>
      <c r="C264" s="44">
        <f t="shared" si="18"/>
        <v>3399.0555147000314</v>
      </c>
      <c r="D264" s="44">
        <f t="shared" si="19"/>
        <v>1120.3911195469159</v>
      </c>
      <c r="E264" s="44">
        <f t="shared" si="22"/>
        <v>2278.6643951531155</v>
      </c>
      <c r="F264" s="44">
        <f t="shared" si="23"/>
        <v>215379.7889425068</v>
      </c>
      <c r="G264" s="5"/>
    </row>
    <row r="265" spans="1:7">
      <c r="A265" s="45">
        <f t="shared" ca="1" si="20"/>
        <v>49430</v>
      </c>
      <c r="B265">
        <f t="shared" si="21"/>
        <v>256</v>
      </c>
      <c r="C265" s="44">
        <f t="shared" si="18"/>
        <v>3399.0555147000314</v>
      </c>
      <c r="D265" s="44">
        <f t="shared" si="19"/>
        <v>1132.1832360801473</v>
      </c>
      <c r="E265" s="44">
        <f t="shared" si="22"/>
        <v>2266.8722786198841</v>
      </c>
      <c r="F265" s="44">
        <f t="shared" si="23"/>
        <v>214247.60570642666</v>
      </c>
      <c r="G265" s="5"/>
    </row>
    <row r="266" spans="1:7">
      <c r="A266" s="45">
        <f t="shared" ca="1" si="20"/>
        <v>49461</v>
      </c>
      <c r="B266">
        <f t="shared" si="21"/>
        <v>257</v>
      </c>
      <c r="C266" s="44">
        <f t="shared" si="18"/>
        <v>3399.0555147000314</v>
      </c>
      <c r="D266" s="44">
        <f t="shared" si="19"/>
        <v>1144.0994646398908</v>
      </c>
      <c r="E266" s="44">
        <f t="shared" si="22"/>
        <v>2254.9560500601406</v>
      </c>
      <c r="F266" s="44">
        <f t="shared" si="23"/>
        <v>213103.50624178676</v>
      </c>
      <c r="G266" s="5"/>
    </row>
    <row r="267" spans="1:7">
      <c r="A267" s="45">
        <f t="shared" ca="1" si="20"/>
        <v>49491</v>
      </c>
      <c r="B267">
        <f t="shared" si="21"/>
        <v>258</v>
      </c>
      <c r="C267" s="44">
        <f t="shared" ref="C267:C330" si="24">-PMT($C$4/12,$C$5,$C$3,0)</f>
        <v>3399.0555147000314</v>
      </c>
      <c r="D267" s="44">
        <f t="shared" ref="D267:D330" si="25">C267-E267</f>
        <v>1156.141111505226</v>
      </c>
      <c r="E267" s="44">
        <f t="shared" si="22"/>
        <v>2242.9144031948053</v>
      </c>
      <c r="F267" s="44">
        <f t="shared" si="23"/>
        <v>211947.36513028154</v>
      </c>
      <c r="G267" s="5"/>
    </row>
    <row r="268" spans="1:7">
      <c r="A268" s="45">
        <f t="shared" ref="A268:A331" ca="1" si="26">DATE(YEAR(A267),MONTH(A267)+1,1)</f>
        <v>49522</v>
      </c>
      <c r="B268">
        <f t="shared" ref="B268:B331" si="27">B267+1</f>
        <v>259</v>
      </c>
      <c r="C268" s="44">
        <f t="shared" si="24"/>
        <v>3399.0555147000314</v>
      </c>
      <c r="D268" s="44">
        <f t="shared" si="25"/>
        <v>1168.3094967038182</v>
      </c>
      <c r="E268" s="44">
        <f t="shared" ref="E268:E331" si="28">($C$4/12)*F267</f>
        <v>2230.7460179962131</v>
      </c>
      <c r="F268" s="44">
        <f t="shared" si="23"/>
        <v>210779.05563357772</v>
      </c>
      <c r="G268" s="5"/>
    </row>
    <row r="269" spans="1:7">
      <c r="A269" s="45">
        <f t="shared" ca="1" si="26"/>
        <v>49553</v>
      </c>
      <c r="B269">
        <f t="shared" si="27"/>
        <v>260</v>
      </c>
      <c r="C269" s="44">
        <f t="shared" si="24"/>
        <v>3399.0555147000314</v>
      </c>
      <c r="D269" s="44">
        <f t="shared" si="25"/>
        <v>1180.605954156626</v>
      </c>
      <c r="E269" s="44">
        <f t="shared" si="28"/>
        <v>2218.4495605434054</v>
      </c>
      <c r="F269" s="44">
        <f t="shared" si="23"/>
        <v>209598.44967942109</v>
      </c>
      <c r="G269" s="5"/>
    </row>
    <row r="270" spans="1:7">
      <c r="A270" s="45">
        <f t="shared" ca="1" si="26"/>
        <v>49583</v>
      </c>
      <c r="B270">
        <f t="shared" si="27"/>
        <v>261</v>
      </c>
      <c r="C270" s="44">
        <f t="shared" si="24"/>
        <v>3399.0555147000314</v>
      </c>
      <c r="D270" s="44">
        <f t="shared" si="25"/>
        <v>1193.0318318241243</v>
      </c>
      <c r="E270" s="44">
        <f t="shared" si="28"/>
        <v>2206.0236828759071</v>
      </c>
      <c r="F270" s="44">
        <f t="shared" ref="F270:F333" si="29">F269-D270</f>
        <v>208405.41784759695</v>
      </c>
      <c r="G270" s="5"/>
    </row>
    <row r="271" spans="1:7">
      <c r="A271" s="45">
        <f t="shared" ca="1" si="26"/>
        <v>49614</v>
      </c>
      <c r="B271">
        <f t="shared" si="27"/>
        <v>262</v>
      </c>
      <c r="C271" s="44">
        <f t="shared" si="24"/>
        <v>3399.0555147000314</v>
      </c>
      <c r="D271" s="44">
        <f t="shared" si="25"/>
        <v>1205.5884918540737</v>
      </c>
      <c r="E271" s="44">
        <f t="shared" si="28"/>
        <v>2193.4670228459577</v>
      </c>
      <c r="F271" s="44">
        <f t="shared" si="29"/>
        <v>207199.82935574287</v>
      </c>
      <c r="G271" s="5"/>
    </row>
    <row r="272" spans="1:7">
      <c r="A272" s="45">
        <f t="shared" ca="1" si="26"/>
        <v>49644</v>
      </c>
      <c r="B272">
        <f t="shared" si="27"/>
        <v>263</v>
      </c>
      <c r="C272" s="44">
        <f t="shared" si="24"/>
        <v>3399.0555147000314</v>
      </c>
      <c r="D272" s="44">
        <f t="shared" si="25"/>
        <v>1218.2773107308376</v>
      </c>
      <c r="E272" s="44">
        <f t="shared" si="28"/>
        <v>2180.7782039691938</v>
      </c>
      <c r="F272" s="44">
        <f t="shared" si="29"/>
        <v>205981.55204501204</v>
      </c>
      <c r="G272" s="5"/>
    </row>
    <row r="273" spans="1:7">
      <c r="A273" s="45">
        <f t="shared" ca="1" si="26"/>
        <v>49675</v>
      </c>
      <c r="B273">
        <f t="shared" si="27"/>
        <v>264</v>
      </c>
      <c r="C273" s="44">
        <f t="shared" si="24"/>
        <v>3399.0555147000314</v>
      </c>
      <c r="D273" s="44">
        <f t="shared" si="25"/>
        <v>1231.0996794262796</v>
      </c>
      <c r="E273" s="44">
        <f t="shared" si="28"/>
        <v>2167.9558352737517</v>
      </c>
      <c r="F273" s="44">
        <f t="shared" si="29"/>
        <v>204750.45236558575</v>
      </c>
      <c r="G273" s="5"/>
    </row>
    <row r="274" spans="1:7">
      <c r="A274" s="45">
        <f t="shared" ca="1" si="26"/>
        <v>49706</v>
      </c>
      <c r="B274">
        <f t="shared" si="27"/>
        <v>265</v>
      </c>
      <c r="C274" s="44">
        <f t="shared" si="24"/>
        <v>3399.0555147000314</v>
      </c>
      <c r="D274" s="44">
        <f t="shared" si="25"/>
        <v>1244.0570035522414</v>
      </c>
      <c r="E274" s="44">
        <f t="shared" si="28"/>
        <v>2154.9985111477899</v>
      </c>
      <c r="F274" s="44">
        <f t="shared" si="29"/>
        <v>203506.39536203351</v>
      </c>
      <c r="G274" s="5"/>
    </row>
    <row r="275" spans="1:7">
      <c r="A275" s="45">
        <f t="shared" ca="1" si="26"/>
        <v>49735</v>
      </c>
      <c r="B275">
        <f t="shared" si="27"/>
        <v>266</v>
      </c>
      <c r="C275" s="44">
        <f t="shared" si="24"/>
        <v>3399.0555147000314</v>
      </c>
      <c r="D275" s="44">
        <f t="shared" si="25"/>
        <v>1257.1507035146287</v>
      </c>
      <c r="E275" s="44">
        <f t="shared" si="28"/>
        <v>2141.9048111854027</v>
      </c>
      <c r="F275" s="44">
        <f t="shared" si="29"/>
        <v>202249.24465851887</v>
      </c>
      <c r="G275" s="5"/>
    </row>
    <row r="276" spans="1:7">
      <c r="A276" s="45">
        <f t="shared" ca="1" si="26"/>
        <v>49766</v>
      </c>
      <c r="B276">
        <f t="shared" si="27"/>
        <v>267</v>
      </c>
      <c r="C276" s="44">
        <f t="shared" si="24"/>
        <v>3399.0555147000314</v>
      </c>
      <c r="D276" s="44">
        <f t="shared" si="25"/>
        <v>1270.3822146691205</v>
      </c>
      <c r="E276" s="44">
        <f t="shared" si="28"/>
        <v>2128.6733000309109</v>
      </c>
      <c r="F276" s="44">
        <f t="shared" si="29"/>
        <v>200978.86244384976</v>
      </c>
      <c r="G276" s="5"/>
    </row>
    <row r="277" spans="1:7">
      <c r="A277" s="45">
        <f t="shared" ca="1" si="26"/>
        <v>49796</v>
      </c>
      <c r="B277">
        <f t="shared" si="27"/>
        <v>268</v>
      </c>
      <c r="C277" s="44">
        <f t="shared" si="24"/>
        <v>3399.0555147000314</v>
      </c>
      <c r="D277" s="44">
        <f t="shared" si="25"/>
        <v>1283.7529874785128</v>
      </c>
      <c r="E277" s="44">
        <f t="shared" si="28"/>
        <v>2115.3025272215186</v>
      </c>
      <c r="F277" s="44">
        <f t="shared" si="29"/>
        <v>199695.10945637125</v>
      </c>
      <c r="G277" s="5"/>
    </row>
    <row r="278" spans="1:7">
      <c r="A278" s="45">
        <f t="shared" ca="1" si="26"/>
        <v>49827</v>
      </c>
      <c r="B278">
        <f t="shared" si="27"/>
        <v>269</v>
      </c>
      <c r="C278" s="44">
        <f t="shared" si="24"/>
        <v>3399.0555147000314</v>
      </c>
      <c r="D278" s="44">
        <f t="shared" si="25"/>
        <v>1297.2644876717241</v>
      </c>
      <c r="E278" s="44">
        <f t="shared" si="28"/>
        <v>2101.7910270283073</v>
      </c>
      <c r="F278" s="44">
        <f t="shared" si="29"/>
        <v>198397.84496869953</v>
      </c>
      <c r="G278" s="5"/>
    </row>
    <row r="279" spans="1:7">
      <c r="A279" s="45">
        <f t="shared" ca="1" si="26"/>
        <v>49857</v>
      </c>
      <c r="B279">
        <f t="shared" si="27"/>
        <v>270</v>
      </c>
      <c r="C279" s="44">
        <f t="shared" si="24"/>
        <v>3399.0555147000314</v>
      </c>
      <c r="D279" s="44">
        <f t="shared" si="25"/>
        <v>1310.9181964044687</v>
      </c>
      <c r="E279" s="44">
        <f t="shared" si="28"/>
        <v>2088.1373182955626</v>
      </c>
      <c r="F279" s="44">
        <f t="shared" si="29"/>
        <v>197086.92677229506</v>
      </c>
      <c r="G279" s="5"/>
    </row>
    <row r="280" spans="1:7">
      <c r="A280" s="45">
        <f t="shared" ca="1" si="26"/>
        <v>49888</v>
      </c>
      <c r="B280">
        <f t="shared" si="27"/>
        <v>271</v>
      </c>
      <c r="C280" s="44">
        <f t="shared" si="24"/>
        <v>3399.0555147000314</v>
      </c>
      <c r="D280" s="44">
        <f t="shared" si="25"/>
        <v>1324.715610421626</v>
      </c>
      <c r="E280" s="44">
        <f t="shared" si="28"/>
        <v>2074.3399042784054</v>
      </c>
      <c r="F280" s="44">
        <f t="shared" si="29"/>
        <v>195762.21116187345</v>
      </c>
      <c r="G280" s="5"/>
    </row>
    <row r="281" spans="1:7">
      <c r="A281" s="45">
        <f t="shared" ca="1" si="26"/>
        <v>49919</v>
      </c>
      <c r="B281">
        <f t="shared" si="27"/>
        <v>272</v>
      </c>
      <c r="C281" s="44">
        <f t="shared" si="24"/>
        <v>3399.0555147000314</v>
      </c>
      <c r="D281" s="44">
        <f t="shared" si="25"/>
        <v>1338.6582422213132</v>
      </c>
      <c r="E281" s="44">
        <f t="shared" si="28"/>
        <v>2060.3972724787182</v>
      </c>
      <c r="F281" s="44">
        <f t="shared" si="29"/>
        <v>194423.55291965214</v>
      </c>
      <c r="G281" s="5"/>
    </row>
    <row r="282" spans="1:7">
      <c r="A282" s="45">
        <f t="shared" ca="1" si="26"/>
        <v>49949</v>
      </c>
      <c r="B282">
        <f t="shared" si="27"/>
        <v>273</v>
      </c>
      <c r="C282" s="44">
        <f t="shared" si="24"/>
        <v>3399.0555147000314</v>
      </c>
      <c r="D282" s="44">
        <f t="shared" si="25"/>
        <v>1352.7476202206926</v>
      </c>
      <c r="E282" s="44">
        <f t="shared" si="28"/>
        <v>2046.3078944793388</v>
      </c>
      <c r="F282" s="44">
        <f t="shared" si="29"/>
        <v>193070.80529943143</v>
      </c>
      <c r="G282" s="5"/>
    </row>
    <row r="283" spans="1:7">
      <c r="A283" s="45">
        <f t="shared" ca="1" si="26"/>
        <v>49980</v>
      </c>
      <c r="B283">
        <f t="shared" si="27"/>
        <v>274</v>
      </c>
      <c r="C283" s="44">
        <f t="shared" si="24"/>
        <v>3399.0555147000314</v>
      </c>
      <c r="D283" s="44">
        <f t="shared" si="25"/>
        <v>1366.9852889235156</v>
      </c>
      <c r="E283" s="44">
        <f t="shared" si="28"/>
        <v>2032.0702257765158</v>
      </c>
      <c r="F283" s="44">
        <f t="shared" si="29"/>
        <v>191703.82001050792</v>
      </c>
      <c r="G283" s="5"/>
    </row>
    <row r="284" spans="1:7">
      <c r="A284" s="45">
        <f t="shared" ca="1" si="26"/>
        <v>50010</v>
      </c>
      <c r="B284">
        <f t="shared" si="27"/>
        <v>275</v>
      </c>
      <c r="C284" s="44">
        <f t="shared" si="24"/>
        <v>3399.0555147000314</v>
      </c>
      <c r="D284" s="44">
        <f t="shared" si="25"/>
        <v>1381.3728090894356</v>
      </c>
      <c r="E284" s="44">
        <f t="shared" si="28"/>
        <v>2017.6827056105958</v>
      </c>
      <c r="F284" s="44">
        <f t="shared" si="29"/>
        <v>190322.44720141849</v>
      </c>
      <c r="G284" s="5"/>
    </row>
    <row r="285" spans="1:7">
      <c r="A285" s="45">
        <f t="shared" ca="1" si="26"/>
        <v>50041</v>
      </c>
      <c r="B285">
        <f t="shared" si="27"/>
        <v>276</v>
      </c>
      <c r="C285" s="44">
        <f t="shared" si="24"/>
        <v>3399.0555147000314</v>
      </c>
      <c r="D285" s="44">
        <f t="shared" si="25"/>
        <v>1395.9117579051019</v>
      </c>
      <c r="E285" s="44">
        <f t="shared" si="28"/>
        <v>2003.1437567949295</v>
      </c>
      <c r="F285" s="44">
        <f t="shared" si="29"/>
        <v>188926.53544351339</v>
      </c>
      <c r="G285" s="5"/>
    </row>
    <row r="286" spans="1:7">
      <c r="A286" s="45">
        <f t="shared" ca="1" si="26"/>
        <v>50072</v>
      </c>
      <c r="B286">
        <f t="shared" si="27"/>
        <v>277</v>
      </c>
      <c r="C286" s="44">
        <f t="shared" si="24"/>
        <v>3399.0555147000314</v>
      </c>
      <c r="D286" s="44">
        <f t="shared" si="25"/>
        <v>1410.6037291570531</v>
      </c>
      <c r="E286" s="44">
        <f t="shared" si="28"/>
        <v>1988.4517855429783</v>
      </c>
      <c r="F286" s="44">
        <f t="shared" si="29"/>
        <v>187515.93171435635</v>
      </c>
      <c r="G286" s="5"/>
    </row>
    <row r="287" spans="1:7">
      <c r="A287" s="45">
        <f t="shared" ca="1" si="26"/>
        <v>50100</v>
      </c>
      <c r="B287">
        <f t="shared" si="27"/>
        <v>278</v>
      </c>
      <c r="C287" s="44">
        <f t="shared" si="24"/>
        <v>3399.0555147000314</v>
      </c>
      <c r="D287" s="44">
        <f t="shared" si="25"/>
        <v>1425.4503334064309</v>
      </c>
      <c r="E287" s="44">
        <f t="shared" si="28"/>
        <v>1973.6051812936005</v>
      </c>
      <c r="F287" s="44">
        <f t="shared" si="29"/>
        <v>186090.48138094993</v>
      </c>
      <c r="G287" s="5"/>
    </row>
    <row r="288" spans="1:7">
      <c r="A288" s="45">
        <f t="shared" ca="1" si="26"/>
        <v>50131</v>
      </c>
      <c r="B288">
        <f t="shared" si="27"/>
        <v>279</v>
      </c>
      <c r="C288" s="44">
        <f t="shared" si="24"/>
        <v>3399.0555147000314</v>
      </c>
      <c r="D288" s="44">
        <f t="shared" si="25"/>
        <v>1440.4531981655334</v>
      </c>
      <c r="E288" s="44">
        <f t="shared" si="28"/>
        <v>1958.602316534498</v>
      </c>
      <c r="F288" s="44">
        <f t="shared" si="29"/>
        <v>184650.02818278439</v>
      </c>
      <c r="G288" s="5"/>
    </row>
    <row r="289" spans="1:7">
      <c r="A289" s="45">
        <f t="shared" ca="1" si="26"/>
        <v>50161</v>
      </c>
      <c r="B289">
        <f t="shared" si="27"/>
        <v>280</v>
      </c>
      <c r="C289" s="44">
        <f t="shared" si="24"/>
        <v>3399.0555147000314</v>
      </c>
      <c r="D289" s="44">
        <f t="shared" si="25"/>
        <v>1455.6139680762258</v>
      </c>
      <c r="E289" s="44">
        <f t="shared" si="28"/>
        <v>1943.4415466238056</v>
      </c>
      <c r="F289" s="44">
        <f t="shared" si="29"/>
        <v>183194.41421470817</v>
      </c>
      <c r="G289" s="5"/>
    </row>
    <row r="290" spans="1:7">
      <c r="A290" s="45">
        <f t="shared" ca="1" si="26"/>
        <v>50192</v>
      </c>
      <c r="B290">
        <f t="shared" si="27"/>
        <v>281</v>
      </c>
      <c r="C290" s="44">
        <f t="shared" si="24"/>
        <v>3399.0555147000314</v>
      </c>
      <c r="D290" s="44">
        <f t="shared" si="25"/>
        <v>1470.934305090228</v>
      </c>
      <c r="E290" s="44">
        <f t="shared" si="28"/>
        <v>1928.1212096098034</v>
      </c>
      <c r="F290" s="44">
        <f t="shared" si="29"/>
        <v>181723.47990961795</v>
      </c>
      <c r="G290" s="5"/>
    </row>
    <row r="291" spans="1:7">
      <c r="A291" s="45">
        <f t="shared" ca="1" si="26"/>
        <v>50222</v>
      </c>
      <c r="B291">
        <f t="shared" si="27"/>
        <v>282</v>
      </c>
      <c r="C291" s="44">
        <f t="shared" si="24"/>
        <v>3399.0555147000314</v>
      </c>
      <c r="D291" s="44">
        <f t="shared" si="25"/>
        <v>1486.4158886513026</v>
      </c>
      <c r="E291" s="44">
        <f t="shared" si="28"/>
        <v>1912.6396260487288</v>
      </c>
      <c r="F291" s="44">
        <f t="shared" si="29"/>
        <v>180237.06402096665</v>
      </c>
      <c r="G291" s="5"/>
    </row>
    <row r="292" spans="1:7">
      <c r="A292" s="45">
        <f t="shared" ca="1" si="26"/>
        <v>50253</v>
      </c>
      <c r="B292">
        <f t="shared" si="27"/>
        <v>283</v>
      </c>
      <c r="C292" s="44">
        <f t="shared" si="24"/>
        <v>3399.0555147000314</v>
      </c>
      <c r="D292" s="44">
        <f t="shared" si="25"/>
        <v>1502.0604158793576</v>
      </c>
      <c r="E292" s="44">
        <f t="shared" si="28"/>
        <v>1896.9950988206738</v>
      </c>
      <c r="F292" s="44">
        <f t="shared" si="29"/>
        <v>178735.00360508729</v>
      </c>
      <c r="G292" s="5"/>
    </row>
    <row r="293" spans="1:7">
      <c r="A293" s="45">
        <f t="shared" ca="1" si="26"/>
        <v>50284</v>
      </c>
      <c r="B293">
        <f t="shared" si="27"/>
        <v>284</v>
      </c>
      <c r="C293" s="44">
        <f t="shared" si="24"/>
        <v>3399.0555147000314</v>
      </c>
      <c r="D293" s="44">
        <f t="shared" si="25"/>
        <v>1517.8696017564878</v>
      </c>
      <c r="E293" s="44">
        <f t="shared" si="28"/>
        <v>1881.1859129435436</v>
      </c>
      <c r="F293" s="44">
        <f t="shared" si="29"/>
        <v>177217.13400333081</v>
      </c>
      <c r="G293" s="5"/>
    </row>
    <row r="294" spans="1:7">
      <c r="A294" s="45">
        <f t="shared" ca="1" si="26"/>
        <v>50314</v>
      </c>
      <c r="B294">
        <f t="shared" si="27"/>
        <v>285</v>
      </c>
      <c r="C294" s="44">
        <f t="shared" si="24"/>
        <v>3399.0555147000314</v>
      </c>
      <c r="D294" s="44">
        <f t="shared" si="25"/>
        <v>1533.8451793149748</v>
      </c>
      <c r="E294" s="44">
        <f t="shared" si="28"/>
        <v>1865.2103353850566</v>
      </c>
      <c r="F294" s="44">
        <f t="shared" si="29"/>
        <v>175683.28882401582</v>
      </c>
      <c r="G294" s="5"/>
    </row>
    <row r="295" spans="1:7">
      <c r="A295" s="45">
        <f t="shared" ca="1" si="26"/>
        <v>50345</v>
      </c>
      <c r="B295">
        <f t="shared" si="27"/>
        <v>286</v>
      </c>
      <c r="C295" s="44">
        <f t="shared" si="24"/>
        <v>3399.0555147000314</v>
      </c>
      <c r="D295" s="44">
        <f t="shared" si="25"/>
        <v>1549.988899827265</v>
      </c>
      <c r="E295" s="44">
        <f t="shared" si="28"/>
        <v>1849.0666148727664</v>
      </c>
      <c r="F295" s="44">
        <f t="shared" si="29"/>
        <v>174133.29992418856</v>
      </c>
      <c r="G295" s="5"/>
    </row>
    <row r="296" spans="1:7">
      <c r="A296" s="45">
        <f t="shared" ca="1" si="26"/>
        <v>50375</v>
      </c>
      <c r="B296">
        <f t="shared" si="27"/>
        <v>287</v>
      </c>
      <c r="C296" s="44">
        <f t="shared" si="24"/>
        <v>3399.0555147000314</v>
      </c>
      <c r="D296" s="44">
        <f t="shared" si="25"/>
        <v>1566.3025329979469</v>
      </c>
      <c r="E296" s="44">
        <f t="shared" si="28"/>
        <v>1832.7529817020845</v>
      </c>
      <c r="F296" s="44">
        <f t="shared" si="29"/>
        <v>172566.99739119061</v>
      </c>
      <c r="G296" s="5"/>
    </row>
    <row r="297" spans="1:7">
      <c r="A297" s="45">
        <f t="shared" ca="1" si="26"/>
        <v>50406</v>
      </c>
      <c r="B297">
        <f t="shared" si="27"/>
        <v>288</v>
      </c>
      <c r="C297" s="44">
        <f t="shared" si="24"/>
        <v>3399.0555147000314</v>
      </c>
      <c r="D297" s="44">
        <f t="shared" si="25"/>
        <v>1582.7878671577503</v>
      </c>
      <c r="E297" s="44">
        <f t="shared" si="28"/>
        <v>1816.2676475422811</v>
      </c>
      <c r="F297" s="44">
        <f t="shared" si="29"/>
        <v>170984.20952403286</v>
      </c>
      <c r="G297" s="5"/>
    </row>
    <row r="298" spans="1:7">
      <c r="A298" s="45">
        <f t="shared" ca="1" si="26"/>
        <v>50437</v>
      </c>
      <c r="B298">
        <f t="shared" si="27"/>
        <v>289</v>
      </c>
      <c r="C298" s="44">
        <f t="shared" si="24"/>
        <v>3399.0555147000314</v>
      </c>
      <c r="D298" s="44">
        <f t="shared" si="25"/>
        <v>1599.4467094595855</v>
      </c>
      <c r="E298" s="44">
        <f t="shared" si="28"/>
        <v>1799.6088052404459</v>
      </c>
      <c r="F298" s="44">
        <f t="shared" si="29"/>
        <v>169384.76281457327</v>
      </c>
      <c r="G298" s="5"/>
    </row>
    <row r="299" spans="1:7">
      <c r="A299" s="45">
        <f t="shared" ca="1" si="26"/>
        <v>50465</v>
      </c>
      <c r="B299">
        <f t="shared" si="27"/>
        <v>290</v>
      </c>
      <c r="C299" s="44">
        <f t="shared" si="24"/>
        <v>3399.0555147000314</v>
      </c>
      <c r="D299" s="44">
        <f t="shared" si="25"/>
        <v>1616.2808860766477</v>
      </c>
      <c r="E299" s="44">
        <f t="shared" si="28"/>
        <v>1782.7746286233837</v>
      </c>
      <c r="F299" s="44">
        <f t="shared" si="29"/>
        <v>167768.48192849662</v>
      </c>
      <c r="G299" s="5"/>
    </row>
    <row r="300" spans="1:7">
      <c r="A300" s="45">
        <f t="shared" ca="1" si="26"/>
        <v>50496</v>
      </c>
      <c r="B300">
        <f t="shared" si="27"/>
        <v>291</v>
      </c>
      <c r="C300" s="44">
        <f t="shared" si="24"/>
        <v>3399.0555147000314</v>
      </c>
      <c r="D300" s="44">
        <f t="shared" si="25"/>
        <v>1633.2922424026044</v>
      </c>
      <c r="E300" s="44">
        <f t="shared" si="28"/>
        <v>1765.763272297427</v>
      </c>
      <c r="F300" s="44">
        <f t="shared" si="29"/>
        <v>166135.189686094</v>
      </c>
      <c r="G300" s="5"/>
    </row>
    <row r="301" spans="1:7">
      <c r="A301" s="45">
        <f t="shared" ca="1" si="26"/>
        <v>50526</v>
      </c>
      <c r="B301">
        <f t="shared" si="27"/>
        <v>292</v>
      </c>
      <c r="C301" s="44">
        <f t="shared" si="24"/>
        <v>3399.0555147000314</v>
      </c>
      <c r="D301" s="44">
        <f t="shared" si="25"/>
        <v>1650.4826432538921</v>
      </c>
      <c r="E301" s="44">
        <f t="shared" si="28"/>
        <v>1748.5728714461393</v>
      </c>
      <c r="F301" s="44">
        <f t="shared" si="29"/>
        <v>164484.70704284011</v>
      </c>
      <c r="G301" s="5"/>
    </row>
    <row r="302" spans="1:7">
      <c r="A302" s="45">
        <f t="shared" ca="1" si="26"/>
        <v>50557</v>
      </c>
      <c r="B302">
        <f t="shared" si="27"/>
        <v>293</v>
      </c>
      <c r="C302" s="44">
        <f t="shared" si="24"/>
        <v>3399.0555147000314</v>
      </c>
      <c r="D302" s="44">
        <f t="shared" si="25"/>
        <v>1667.8539730741393</v>
      </c>
      <c r="E302" s="44">
        <f t="shared" si="28"/>
        <v>1731.2015416258921</v>
      </c>
      <c r="F302" s="44">
        <f t="shared" si="29"/>
        <v>162816.85306976596</v>
      </c>
      <c r="G302" s="5"/>
    </row>
    <row r="303" spans="1:7">
      <c r="A303" s="45">
        <f t="shared" ca="1" si="26"/>
        <v>50587</v>
      </c>
      <c r="B303">
        <f t="shared" si="27"/>
        <v>294</v>
      </c>
      <c r="C303" s="44">
        <f t="shared" si="24"/>
        <v>3399.0555147000314</v>
      </c>
      <c r="D303" s="44">
        <f t="shared" si="25"/>
        <v>1685.4081361407448</v>
      </c>
      <c r="E303" s="44">
        <f t="shared" si="28"/>
        <v>1713.6473785592866</v>
      </c>
      <c r="F303" s="44">
        <f t="shared" si="29"/>
        <v>161131.4449336252</v>
      </c>
      <c r="G303" s="5"/>
    </row>
    <row r="304" spans="1:7">
      <c r="A304" s="45">
        <f t="shared" ca="1" si="26"/>
        <v>50618</v>
      </c>
      <c r="B304">
        <f t="shared" si="27"/>
        <v>295</v>
      </c>
      <c r="C304" s="44">
        <f t="shared" si="24"/>
        <v>3399.0555147000314</v>
      </c>
      <c r="D304" s="44">
        <f t="shared" si="25"/>
        <v>1703.1470567736262</v>
      </c>
      <c r="E304" s="44">
        <f t="shared" si="28"/>
        <v>1695.9084579264052</v>
      </c>
      <c r="F304" s="44">
        <f t="shared" si="29"/>
        <v>159428.29787685157</v>
      </c>
      <c r="G304" s="5"/>
    </row>
    <row r="305" spans="1:7">
      <c r="A305" s="45">
        <f t="shared" ca="1" si="26"/>
        <v>50649</v>
      </c>
      <c r="B305">
        <f t="shared" si="27"/>
        <v>296</v>
      </c>
      <c r="C305" s="44">
        <f t="shared" si="24"/>
        <v>3399.0555147000314</v>
      </c>
      <c r="D305" s="44">
        <f t="shared" si="25"/>
        <v>1721.0726795461685</v>
      </c>
      <c r="E305" s="44">
        <f t="shared" si="28"/>
        <v>1677.9828351538629</v>
      </c>
      <c r="F305" s="44">
        <f t="shared" si="29"/>
        <v>157707.22519730541</v>
      </c>
      <c r="G305" s="5"/>
    </row>
    <row r="306" spans="1:7">
      <c r="A306" s="45">
        <f t="shared" ca="1" si="26"/>
        <v>50679</v>
      </c>
      <c r="B306">
        <f t="shared" si="27"/>
        <v>297</v>
      </c>
      <c r="C306" s="44">
        <f t="shared" si="24"/>
        <v>3399.0555147000314</v>
      </c>
      <c r="D306" s="44">
        <f t="shared" si="25"/>
        <v>1739.186969498392</v>
      </c>
      <c r="E306" s="44">
        <f t="shared" si="28"/>
        <v>1659.8685452016393</v>
      </c>
      <c r="F306" s="44">
        <f t="shared" si="29"/>
        <v>155968.038227807</v>
      </c>
      <c r="G306" s="5"/>
    </row>
    <row r="307" spans="1:7">
      <c r="A307" s="45">
        <f t="shared" ca="1" si="26"/>
        <v>50710</v>
      </c>
      <c r="B307">
        <f t="shared" si="27"/>
        <v>298</v>
      </c>
      <c r="C307" s="44">
        <f t="shared" si="24"/>
        <v>3399.0555147000314</v>
      </c>
      <c r="D307" s="44">
        <f t="shared" si="25"/>
        <v>1757.4919123523628</v>
      </c>
      <c r="E307" s="44">
        <f t="shared" si="28"/>
        <v>1641.5636023476686</v>
      </c>
      <c r="F307" s="44">
        <f t="shared" si="29"/>
        <v>154210.54631545465</v>
      </c>
      <c r="G307" s="5"/>
    </row>
    <row r="308" spans="1:7">
      <c r="A308" s="45">
        <f t="shared" ca="1" si="26"/>
        <v>50740</v>
      </c>
      <c r="B308">
        <f t="shared" si="27"/>
        <v>299</v>
      </c>
      <c r="C308" s="44">
        <f t="shared" si="24"/>
        <v>3399.0555147000314</v>
      </c>
      <c r="D308" s="44">
        <f t="shared" si="25"/>
        <v>1775.9895147298712</v>
      </c>
      <c r="E308" s="44">
        <f t="shared" si="28"/>
        <v>1623.0659999701602</v>
      </c>
      <c r="F308" s="44">
        <f t="shared" si="29"/>
        <v>152434.55680072476</v>
      </c>
      <c r="G308" s="5"/>
    </row>
    <row r="309" spans="1:7">
      <c r="A309" s="45">
        <f t="shared" ca="1" si="26"/>
        <v>50771</v>
      </c>
      <c r="B309">
        <f t="shared" si="27"/>
        <v>300</v>
      </c>
      <c r="C309" s="44">
        <f t="shared" si="24"/>
        <v>3399.0555147000314</v>
      </c>
      <c r="D309" s="44">
        <f t="shared" si="25"/>
        <v>1794.6818043724033</v>
      </c>
      <c r="E309" s="44">
        <f t="shared" si="28"/>
        <v>1604.373710327628</v>
      </c>
      <c r="F309" s="44">
        <f t="shared" si="29"/>
        <v>150639.87499635236</v>
      </c>
      <c r="G309" s="5"/>
    </row>
    <row r="310" spans="1:7">
      <c r="A310" s="45">
        <f t="shared" ca="1" si="26"/>
        <v>50802</v>
      </c>
      <c r="B310">
        <f t="shared" si="27"/>
        <v>301</v>
      </c>
      <c r="C310" s="44">
        <f t="shared" si="24"/>
        <v>3399.0555147000314</v>
      </c>
      <c r="D310" s="44">
        <f t="shared" si="25"/>
        <v>1813.5708303634228</v>
      </c>
      <c r="E310" s="44">
        <f t="shared" si="28"/>
        <v>1585.4846843366086</v>
      </c>
      <c r="F310" s="44">
        <f t="shared" si="29"/>
        <v>148826.30416598893</v>
      </c>
      <c r="G310" s="5"/>
    </row>
    <row r="311" spans="1:7">
      <c r="A311" s="45">
        <f t="shared" ca="1" si="26"/>
        <v>50830</v>
      </c>
      <c r="B311">
        <f t="shared" si="27"/>
        <v>302</v>
      </c>
      <c r="C311" s="44">
        <f t="shared" si="24"/>
        <v>3399.0555147000314</v>
      </c>
      <c r="D311" s="44">
        <f t="shared" si="25"/>
        <v>1832.658663352998</v>
      </c>
      <c r="E311" s="44">
        <f t="shared" si="28"/>
        <v>1566.3968513470334</v>
      </c>
      <c r="F311" s="44">
        <f t="shared" si="29"/>
        <v>146993.64550263592</v>
      </c>
      <c r="G311" s="5"/>
    </row>
    <row r="312" spans="1:7">
      <c r="A312" s="45">
        <f t="shared" ca="1" si="26"/>
        <v>50861</v>
      </c>
      <c r="B312">
        <f t="shared" si="27"/>
        <v>303</v>
      </c>
      <c r="C312" s="44">
        <f t="shared" si="24"/>
        <v>3399.0555147000314</v>
      </c>
      <c r="D312" s="44">
        <f t="shared" si="25"/>
        <v>1851.9473957847883</v>
      </c>
      <c r="E312" s="44">
        <f t="shared" si="28"/>
        <v>1547.108118915243</v>
      </c>
      <c r="F312" s="44">
        <f t="shared" si="29"/>
        <v>145141.69810685114</v>
      </c>
      <c r="G312" s="5"/>
    </row>
    <row r="313" spans="1:7">
      <c r="A313" s="45">
        <f t="shared" ca="1" si="26"/>
        <v>50891</v>
      </c>
      <c r="B313">
        <f t="shared" si="27"/>
        <v>304</v>
      </c>
      <c r="C313" s="44">
        <f t="shared" si="24"/>
        <v>3399.0555147000314</v>
      </c>
      <c r="D313" s="44">
        <f t="shared" si="25"/>
        <v>1871.4391421254231</v>
      </c>
      <c r="E313" s="44">
        <f t="shared" si="28"/>
        <v>1527.6163725746082</v>
      </c>
      <c r="F313" s="44">
        <f t="shared" si="29"/>
        <v>143270.25896472571</v>
      </c>
      <c r="G313" s="5"/>
    </row>
    <row r="314" spans="1:7">
      <c r="A314" s="45">
        <f t="shared" ca="1" si="26"/>
        <v>50922</v>
      </c>
      <c r="B314">
        <f t="shared" si="27"/>
        <v>305</v>
      </c>
      <c r="C314" s="44">
        <f t="shared" si="24"/>
        <v>3399.0555147000314</v>
      </c>
      <c r="D314" s="44">
        <f t="shared" si="25"/>
        <v>1891.1360390962934</v>
      </c>
      <c r="E314" s="44">
        <f t="shared" si="28"/>
        <v>1507.919475603738</v>
      </c>
      <c r="F314" s="44">
        <f t="shared" si="29"/>
        <v>141379.12292562943</v>
      </c>
      <c r="G314" s="5"/>
    </row>
    <row r="315" spans="1:7">
      <c r="A315" s="45">
        <f t="shared" ca="1" si="26"/>
        <v>50952</v>
      </c>
      <c r="B315">
        <f t="shared" si="27"/>
        <v>306</v>
      </c>
      <c r="C315" s="44">
        <f t="shared" si="24"/>
        <v>3399.0555147000314</v>
      </c>
      <c r="D315" s="44">
        <f t="shared" si="25"/>
        <v>1911.0402459077816</v>
      </c>
      <c r="E315" s="44">
        <f t="shared" si="28"/>
        <v>1488.0152687922498</v>
      </c>
      <c r="F315" s="44">
        <f t="shared" si="29"/>
        <v>139468.08267972164</v>
      </c>
      <c r="G315" s="5"/>
    </row>
    <row r="316" spans="1:7">
      <c r="A316" s="45">
        <f t="shared" ca="1" si="26"/>
        <v>50983</v>
      </c>
      <c r="B316">
        <f t="shared" si="27"/>
        <v>307</v>
      </c>
      <c r="C316" s="44">
        <f t="shared" si="24"/>
        <v>3399.0555147000314</v>
      </c>
      <c r="D316" s="44">
        <f t="shared" si="25"/>
        <v>1931.1539444959612</v>
      </c>
      <c r="E316" s="44">
        <f t="shared" si="28"/>
        <v>1467.9015702040701</v>
      </c>
      <c r="F316" s="44">
        <f t="shared" si="29"/>
        <v>137536.92873522569</v>
      </c>
      <c r="G316" s="5"/>
    </row>
    <row r="317" spans="1:7">
      <c r="A317" s="45">
        <f t="shared" ca="1" si="26"/>
        <v>51014</v>
      </c>
      <c r="B317">
        <f t="shared" si="27"/>
        <v>308</v>
      </c>
      <c r="C317" s="44">
        <f t="shared" si="24"/>
        <v>3399.0555147000314</v>
      </c>
      <c r="D317" s="44">
        <f t="shared" si="25"/>
        <v>1951.4793397617809</v>
      </c>
      <c r="E317" s="44">
        <f t="shared" si="28"/>
        <v>1447.5761749382505</v>
      </c>
      <c r="F317" s="44">
        <f t="shared" si="29"/>
        <v>135585.44939546392</v>
      </c>
      <c r="G317" s="5"/>
    </row>
    <row r="318" spans="1:7">
      <c r="A318" s="45">
        <f t="shared" ca="1" si="26"/>
        <v>51044</v>
      </c>
      <c r="B318">
        <f t="shared" si="27"/>
        <v>309</v>
      </c>
      <c r="C318" s="44">
        <f t="shared" si="24"/>
        <v>3399.0555147000314</v>
      </c>
      <c r="D318" s="44">
        <f t="shared" si="25"/>
        <v>1972.0186598127736</v>
      </c>
      <c r="E318" s="44">
        <f t="shared" si="28"/>
        <v>1427.0368548872577</v>
      </c>
      <c r="F318" s="44">
        <f t="shared" si="29"/>
        <v>133613.43073565114</v>
      </c>
      <c r="G318" s="5"/>
    </row>
    <row r="319" spans="1:7">
      <c r="A319" s="45">
        <f t="shared" ca="1" si="26"/>
        <v>51075</v>
      </c>
      <c r="B319">
        <f t="shared" si="27"/>
        <v>310</v>
      </c>
      <c r="C319" s="44">
        <f t="shared" si="24"/>
        <v>3399.0555147000314</v>
      </c>
      <c r="D319" s="44">
        <f t="shared" si="25"/>
        <v>1992.7741562073031</v>
      </c>
      <c r="E319" s="44">
        <f t="shared" si="28"/>
        <v>1406.2813584927283</v>
      </c>
      <c r="F319" s="44">
        <f t="shared" si="29"/>
        <v>131620.65657944384</v>
      </c>
      <c r="G319" s="5"/>
    </row>
    <row r="320" spans="1:7">
      <c r="A320" s="45">
        <f t="shared" ca="1" si="26"/>
        <v>51105</v>
      </c>
      <c r="B320">
        <f t="shared" si="27"/>
        <v>311</v>
      </c>
      <c r="C320" s="44">
        <f t="shared" si="24"/>
        <v>3399.0555147000314</v>
      </c>
      <c r="D320" s="44">
        <f t="shared" si="25"/>
        <v>2013.7481042013851</v>
      </c>
      <c r="E320" s="44">
        <f t="shared" si="28"/>
        <v>1385.3074104986463</v>
      </c>
      <c r="F320" s="44">
        <f t="shared" si="29"/>
        <v>129606.90847524245</v>
      </c>
      <c r="G320" s="5"/>
    </row>
    <row r="321" spans="1:7">
      <c r="A321" s="45">
        <f t="shared" ca="1" si="26"/>
        <v>51136</v>
      </c>
      <c r="B321">
        <f t="shared" si="27"/>
        <v>312</v>
      </c>
      <c r="C321" s="44">
        <f t="shared" si="24"/>
        <v>3399.0555147000314</v>
      </c>
      <c r="D321" s="44">
        <f t="shared" si="25"/>
        <v>2034.9428029981045</v>
      </c>
      <c r="E321" s="44">
        <f t="shared" si="28"/>
        <v>1364.1127117019269</v>
      </c>
      <c r="F321" s="44">
        <f t="shared" si="29"/>
        <v>127571.96567224435</v>
      </c>
      <c r="G321" s="5"/>
    </row>
    <row r="322" spans="1:7">
      <c r="A322" s="45">
        <f t="shared" ca="1" si="26"/>
        <v>51167</v>
      </c>
      <c r="B322">
        <f t="shared" si="27"/>
        <v>313</v>
      </c>
      <c r="C322" s="44">
        <f t="shared" si="24"/>
        <v>3399.0555147000314</v>
      </c>
      <c r="D322" s="44">
        <f t="shared" si="25"/>
        <v>2056.3605759996599</v>
      </c>
      <c r="E322" s="44">
        <f t="shared" si="28"/>
        <v>1342.6949387003717</v>
      </c>
      <c r="F322" s="44">
        <f t="shared" si="29"/>
        <v>125515.60509624469</v>
      </c>
      <c r="G322" s="5"/>
    </row>
    <row r="323" spans="1:7">
      <c r="A323" s="45">
        <f t="shared" ca="1" si="26"/>
        <v>51196</v>
      </c>
      <c r="B323">
        <f t="shared" si="27"/>
        <v>314</v>
      </c>
      <c r="C323" s="44">
        <f t="shared" si="24"/>
        <v>3399.0555147000314</v>
      </c>
      <c r="D323" s="44">
        <f t="shared" si="25"/>
        <v>2078.0037710620563</v>
      </c>
      <c r="E323" s="44">
        <f t="shared" si="28"/>
        <v>1321.0517436379753</v>
      </c>
      <c r="F323" s="44">
        <f t="shared" si="29"/>
        <v>123437.60132518264</v>
      </c>
      <c r="G323" s="5"/>
    </row>
    <row r="324" spans="1:7">
      <c r="A324" s="45">
        <f t="shared" ca="1" si="26"/>
        <v>51227</v>
      </c>
      <c r="B324">
        <f t="shared" si="27"/>
        <v>315</v>
      </c>
      <c r="C324" s="44">
        <f t="shared" si="24"/>
        <v>3399.0555147000314</v>
      </c>
      <c r="D324" s="44">
        <f t="shared" si="25"/>
        <v>2099.8747607524842</v>
      </c>
      <c r="E324" s="44">
        <f t="shared" si="28"/>
        <v>1299.1807539475471</v>
      </c>
      <c r="F324" s="44">
        <f t="shared" si="29"/>
        <v>121337.72656443015</v>
      </c>
      <c r="G324" s="5"/>
    </row>
    <row r="325" spans="1:7">
      <c r="A325" s="45">
        <f t="shared" ca="1" si="26"/>
        <v>51257</v>
      </c>
      <c r="B325">
        <f t="shared" si="27"/>
        <v>316</v>
      </c>
      <c r="C325" s="44">
        <f t="shared" si="24"/>
        <v>3399.0555147000314</v>
      </c>
      <c r="D325" s="44">
        <f t="shared" si="25"/>
        <v>2121.9759426094042</v>
      </c>
      <c r="E325" s="44">
        <f t="shared" si="28"/>
        <v>1277.0795720906274</v>
      </c>
      <c r="F325" s="44">
        <f t="shared" si="29"/>
        <v>119215.75062182074</v>
      </c>
      <c r="G325" s="5"/>
    </row>
    <row r="326" spans="1:7">
      <c r="A326" s="45">
        <f t="shared" ca="1" si="26"/>
        <v>51288</v>
      </c>
      <c r="B326">
        <f t="shared" si="27"/>
        <v>317</v>
      </c>
      <c r="C326" s="44">
        <f t="shared" si="24"/>
        <v>3399.0555147000314</v>
      </c>
      <c r="D326" s="44">
        <f t="shared" si="25"/>
        <v>2144.3097394053684</v>
      </c>
      <c r="E326" s="44">
        <f t="shared" si="28"/>
        <v>1254.7457752946632</v>
      </c>
      <c r="F326" s="44">
        <f t="shared" si="29"/>
        <v>117071.44088241538</v>
      </c>
      <c r="G326" s="5"/>
    </row>
    <row r="327" spans="1:7">
      <c r="A327" s="45">
        <f t="shared" ca="1" si="26"/>
        <v>51318</v>
      </c>
      <c r="B327">
        <f t="shared" si="27"/>
        <v>318</v>
      </c>
      <c r="C327" s="44">
        <f t="shared" si="24"/>
        <v>3399.0555147000314</v>
      </c>
      <c r="D327" s="44">
        <f t="shared" si="25"/>
        <v>2166.8785994126092</v>
      </c>
      <c r="E327" s="44">
        <f t="shared" si="28"/>
        <v>1232.1769152874219</v>
      </c>
      <c r="F327" s="44">
        <f t="shared" si="29"/>
        <v>114904.56228300277</v>
      </c>
      <c r="G327" s="5"/>
    </row>
    <row r="328" spans="1:7">
      <c r="A328" s="45">
        <f t="shared" ca="1" si="26"/>
        <v>51349</v>
      </c>
      <c r="B328">
        <f t="shared" si="27"/>
        <v>319</v>
      </c>
      <c r="C328" s="44">
        <f t="shared" si="24"/>
        <v>3399.0555147000314</v>
      </c>
      <c r="D328" s="44">
        <f t="shared" si="25"/>
        <v>2189.6849966714271</v>
      </c>
      <c r="E328" s="44">
        <f t="shared" si="28"/>
        <v>1209.3705180286042</v>
      </c>
      <c r="F328" s="44">
        <f t="shared" si="29"/>
        <v>112714.87728633135</v>
      </c>
      <c r="G328" s="5"/>
    </row>
    <row r="329" spans="1:7">
      <c r="A329" s="45">
        <f t="shared" ca="1" si="26"/>
        <v>51380</v>
      </c>
      <c r="B329">
        <f t="shared" si="27"/>
        <v>320</v>
      </c>
      <c r="C329" s="44">
        <f t="shared" si="24"/>
        <v>3399.0555147000314</v>
      </c>
      <c r="D329" s="44">
        <f t="shared" si="25"/>
        <v>2212.7314312613939</v>
      </c>
      <c r="E329" s="44">
        <f t="shared" si="28"/>
        <v>1186.3240834386374</v>
      </c>
      <c r="F329" s="44">
        <f t="shared" si="29"/>
        <v>110502.14585506996</v>
      </c>
      <c r="G329" s="5"/>
    </row>
    <row r="330" spans="1:7">
      <c r="A330" s="45">
        <f t="shared" ca="1" si="26"/>
        <v>51410</v>
      </c>
      <c r="B330">
        <f t="shared" si="27"/>
        <v>321</v>
      </c>
      <c r="C330" s="44">
        <f t="shared" si="24"/>
        <v>3399.0555147000314</v>
      </c>
      <c r="D330" s="44">
        <f t="shared" si="25"/>
        <v>2236.0204295754202</v>
      </c>
      <c r="E330" s="44">
        <f t="shared" si="28"/>
        <v>1163.0350851246112</v>
      </c>
      <c r="F330" s="44">
        <f t="shared" si="29"/>
        <v>108266.12542549454</v>
      </c>
      <c r="G330" s="5"/>
    </row>
    <row r="331" spans="1:7">
      <c r="A331" s="45">
        <f t="shared" ca="1" si="26"/>
        <v>51441</v>
      </c>
      <c r="B331">
        <f t="shared" si="27"/>
        <v>322</v>
      </c>
      <c r="C331" s="44">
        <f t="shared" ref="C331:C369" si="30">-PMT($C$4/12,$C$5,$C$3,0)</f>
        <v>3399.0555147000314</v>
      </c>
      <c r="D331" s="44">
        <f t="shared" ref="D331:D369" si="31">C331-E331</f>
        <v>2259.5545445967014</v>
      </c>
      <c r="E331" s="44">
        <f t="shared" si="28"/>
        <v>1139.50097010333</v>
      </c>
      <c r="F331" s="44">
        <f t="shared" si="29"/>
        <v>106006.57088089784</v>
      </c>
      <c r="G331" s="5"/>
    </row>
    <row r="332" spans="1:7">
      <c r="A332" s="45">
        <f t="shared" ref="A332:A369" ca="1" si="32">DATE(YEAR(A331),MONTH(A331)+1,1)</f>
        <v>51471</v>
      </c>
      <c r="B332">
        <f t="shared" ref="B332:B369" si="33">B331+1</f>
        <v>323</v>
      </c>
      <c r="C332" s="44">
        <f t="shared" si="30"/>
        <v>3399.0555147000314</v>
      </c>
      <c r="D332" s="44">
        <f t="shared" si="31"/>
        <v>2283.3363561785818</v>
      </c>
      <c r="E332" s="44">
        <f t="shared" ref="E332:E369" si="34">($C$4/12)*F331</f>
        <v>1115.7191585214498</v>
      </c>
      <c r="F332" s="44">
        <f t="shared" si="29"/>
        <v>103723.23452471926</v>
      </c>
      <c r="G332" s="5"/>
    </row>
    <row r="333" spans="1:7">
      <c r="A333" s="45">
        <f t="shared" ca="1" si="32"/>
        <v>51502</v>
      </c>
      <c r="B333">
        <f t="shared" si="33"/>
        <v>324</v>
      </c>
      <c r="C333" s="44">
        <f t="shared" si="30"/>
        <v>3399.0555147000314</v>
      </c>
      <c r="D333" s="44">
        <f t="shared" si="31"/>
        <v>2307.3684713273615</v>
      </c>
      <c r="E333" s="44">
        <f t="shared" si="34"/>
        <v>1091.6870433726701</v>
      </c>
      <c r="F333" s="44">
        <f t="shared" si="29"/>
        <v>101415.86605339189</v>
      </c>
      <c r="G333" s="5"/>
    </row>
    <row r="334" spans="1:7">
      <c r="A334" s="45">
        <f t="shared" ca="1" si="32"/>
        <v>51533</v>
      </c>
      <c r="B334">
        <f t="shared" si="33"/>
        <v>325</v>
      </c>
      <c r="C334" s="44">
        <f t="shared" si="30"/>
        <v>3399.0555147000314</v>
      </c>
      <c r="D334" s="44">
        <f t="shared" si="31"/>
        <v>2331.6535244880815</v>
      </c>
      <c r="E334" s="44">
        <f t="shared" si="34"/>
        <v>1067.4019902119496</v>
      </c>
      <c r="F334" s="44">
        <f t="shared" ref="F334:F369" si="35">F333-D334</f>
        <v>99084.212528903809</v>
      </c>
      <c r="G334" s="5"/>
    </row>
    <row r="335" spans="1:7">
      <c r="A335" s="45">
        <f t="shared" ca="1" si="32"/>
        <v>51561</v>
      </c>
      <c r="B335">
        <f t="shared" si="33"/>
        <v>326</v>
      </c>
      <c r="C335" s="44">
        <f t="shared" si="30"/>
        <v>3399.0555147000314</v>
      </c>
      <c r="D335" s="44">
        <f t="shared" si="31"/>
        <v>2356.1941778333189</v>
      </c>
      <c r="E335" s="44">
        <f t="shared" si="34"/>
        <v>1042.8613368667125</v>
      </c>
      <c r="F335" s="44">
        <f t="shared" si="35"/>
        <v>96728.018351070496</v>
      </c>
      <c r="G335" s="5"/>
    </row>
    <row r="336" spans="1:7">
      <c r="A336" s="45">
        <f t="shared" ca="1" si="32"/>
        <v>51592</v>
      </c>
      <c r="B336">
        <f t="shared" si="33"/>
        <v>327</v>
      </c>
      <c r="C336" s="44">
        <f t="shared" si="30"/>
        <v>3399.0555147000314</v>
      </c>
      <c r="D336" s="44">
        <f t="shared" si="31"/>
        <v>2380.9931215550146</v>
      </c>
      <c r="E336" s="44">
        <f t="shared" si="34"/>
        <v>1018.0623931450169</v>
      </c>
      <c r="F336" s="44">
        <f t="shared" si="35"/>
        <v>94347.025229515479</v>
      </c>
      <c r="G336" s="5"/>
    </row>
    <row r="337" spans="1:7">
      <c r="A337" s="45">
        <f t="shared" ca="1" si="32"/>
        <v>51622</v>
      </c>
      <c r="B337">
        <f t="shared" si="33"/>
        <v>328</v>
      </c>
      <c r="C337" s="44">
        <f t="shared" si="30"/>
        <v>3399.0555147000314</v>
      </c>
      <c r="D337" s="44">
        <f t="shared" si="31"/>
        <v>2406.0530741593811</v>
      </c>
      <c r="E337" s="44">
        <f t="shared" si="34"/>
        <v>993.00244054065035</v>
      </c>
      <c r="F337" s="44">
        <f t="shared" si="35"/>
        <v>91940.972155356096</v>
      </c>
      <c r="G337" s="5"/>
    </row>
    <row r="338" spans="1:7">
      <c r="A338" s="45">
        <f t="shared" ca="1" si="32"/>
        <v>51653</v>
      </c>
      <c r="B338">
        <f t="shared" si="33"/>
        <v>329</v>
      </c>
      <c r="C338" s="44">
        <f t="shared" si="30"/>
        <v>3399.0555147000314</v>
      </c>
      <c r="D338" s="44">
        <f t="shared" si="31"/>
        <v>2431.3767827649085</v>
      </c>
      <c r="E338" s="44">
        <f t="shared" si="34"/>
        <v>967.67873193512287</v>
      </c>
      <c r="F338" s="44">
        <f t="shared" si="35"/>
        <v>89509.595372591182</v>
      </c>
      <c r="G338" s="5"/>
    </row>
    <row r="339" spans="1:7">
      <c r="A339" s="45">
        <f t="shared" ca="1" si="32"/>
        <v>51683</v>
      </c>
      <c r="B339">
        <f t="shared" si="33"/>
        <v>330</v>
      </c>
      <c r="C339" s="44">
        <f t="shared" si="30"/>
        <v>3399.0555147000314</v>
      </c>
      <c r="D339" s="44">
        <f t="shared" si="31"/>
        <v>2456.9670234035093</v>
      </c>
      <c r="E339" s="44">
        <f t="shared" si="34"/>
        <v>942.08849129652219</v>
      </c>
      <c r="F339" s="44">
        <f t="shared" si="35"/>
        <v>87052.628349187667</v>
      </c>
      <c r="G339" s="5"/>
    </row>
    <row r="340" spans="1:7">
      <c r="A340" s="45">
        <f t="shared" ca="1" si="32"/>
        <v>51714</v>
      </c>
      <c r="B340">
        <f t="shared" si="33"/>
        <v>331</v>
      </c>
      <c r="C340" s="44">
        <f t="shared" si="30"/>
        <v>3399.0555147000314</v>
      </c>
      <c r="D340" s="44">
        <f t="shared" si="31"/>
        <v>2482.8266013248312</v>
      </c>
      <c r="E340" s="44">
        <f t="shared" si="34"/>
        <v>916.22891337520014</v>
      </c>
      <c r="F340" s="44">
        <f t="shared" si="35"/>
        <v>84569.801747862832</v>
      </c>
      <c r="G340" s="5"/>
    </row>
    <row r="341" spans="1:7">
      <c r="A341" s="45">
        <f t="shared" ca="1" si="32"/>
        <v>51745</v>
      </c>
      <c r="B341">
        <f t="shared" si="33"/>
        <v>332</v>
      </c>
      <c r="C341" s="44">
        <f t="shared" si="30"/>
        <v>3399.0555147000314</v>
      </c>
      <c r="D341" s="44">
        <f t="shared" si="31"/>
        <v>2508.9583513037751</v>
      </c>
      <c r="E341" s="44">
        <f t="shared" si="34"/>
        <v>890.09716339625629</v>
      </c>
      <c r="F341" s="44">
        <f t="shared" si="35"/>
        <v>82060.843396559052</v>
      </c>
      <c r="G341" s="5"/>
    </row>
    <row r="342" spans="1:7">
      <c r="A342" s="45">
        <f t="shared" ca="1" si="32"/>
        <v>51775</v>
      </c>
      <c r="B342">
        <f t="shared" si="33"/>
        <v>333</v>
      </c>
      <c r="C342" s="44">
        <f t="shared" si="30"/>
        <v>3399.0555147000314</v>
      </c>
      <c r="D342" s="44">
        <f t="shared" si="31"/>
        <v>2535.3651379512476</v>
      </c>
      <c r="E342" s="44">
        <f t="shared" si="34"/>
        <v>863.69037674878405</v>
      </c>
      <c r="F342" s="44">
        <f t="shared" si="35"/>
        <v>79525.478258607807</v>
      </c>
      <c r="G342" s="5"/>
    </row>
    <row r="343" spans="1:7">
      <c r="A343" s="45">
        <f t="shared" ca="1" si="32"/>
        <v>51806</v>
      </c>
      <c r="B343">
        <f t="shared" si="33"/>
        <v>334</v>
      </c>
      <c r="C343" s="44">
        <f t="shared" si="30"/>
        <v>3399.0555147000314</v>
      </c>
      <c r="D343" s="44">
        <f t="shared" si="31"/>
        <v>2562.049856028184</v>
      </c>
      <c r="E343" s="44">
        <f t="shared" si="34"/>
        <v>837.00565867184719</v>
      </c>
      <c r="F343" s="44">
        <f t="shared" si="35"/>
        <v>76963.428402579622</v>
      </c>
      <c r="G343" s="5"/>
    </row>
    <row r="344" spans="1:7">
      <c r="A344" s="45">
        <f t="shared" ca="1" si="32"/>
        <v>51836</v>
      </c>
      <c r="B344">
        <f t="shared" si="33"/>
        <v>335</v>
      </c>
      <c r="C344" s="44">
        <f t="shared" si="30"/>
        <v>3399.0555147000314</v>
      </c>
      <c r="D344" s="44">
        <f t="shared" si="31"/>
        <v>2589.0154307628809</v>
      </c>
      <c r="E344" s="44">
        <f t="shared" si="34"/>
        <v>810.04008393715048</v>
      </c>
      <c r="F344" s="44">
        <f t="shared" si="35"/>
        <v>74374.412971816739</v>
      </c>
      <c r="G344" s="5"/>
    </row>
    <row r="345" spans="1:7">
      <c r="A345" s="45">
        <f t="shared" ca="1" si="32"/>
        <v>51867</v>
      </c>
      <c r="B345">
        <f t="shared" si="33"/>
        <v>336</v>
      </c>
      <c r="C345" s="44">
        <f t="shared" si="30"/>
        <v>3399.0555147000314</v>
      </c>
      <c r="D345" s="44">
        <f t="shared" si="31"/>
        <v>2616.2648181716604</v>
      </c>
      <c r="E345" s="44">
        <f t="shared" si="34"/>
        <v>782.7906965283712</v>
      </c>
      <c r="F345" s="44">
        <f t="shared" si="35"/>
        <v>71758.148153645074</v>
      </c>
      <c r="G345" s="5"/>
    </row>
    <row r="346" spans="1:7">
      <c r="A346" s="45">
        <f t="shared" ca="1" si="32"/>
        <v>51898</v>
      </c>
      <c r="B346">
        <f t="shared" si="33"/>
        <v>337</v>
      </c>
      <c r="C346" s="44">
        <f t="shared" si="30"/>
        <v>3399.0555147000314</v>
      </c>
      <c r="D346" s="44">
        <f t="shared" si="31"/>
        <v>2643.8010053829171</v>
      </c>
      <c r="E346" s="44">
        <f t="shared" si="34"/>
        <v>755.25450931711441</v>
      </c>
      <c r="F346" s="44">
        <f t="shared" si="35"/>
        <v>69114.347148262153</v>
      </c>
      <c r="G346" s="5"/>
    </row>
    <row r="347" spans="1:7">
      <c r="A347" s="45">
        <f t="shared" ca="1" si="32"/>
        <v>51926</v>
      </c>
      <c r="B347">
        <f t="shared" si="33"/>
        <v>338</v>
      </c>
      <c r="C347" s="44">
        <f t="shared" si="30"/>
        <v>3399.0555147000314</v>
      </c>
      <c r="D347" s="44">
        <f t="shared" si="31"/>
        <v>2671.627010964572</v>
      </c>
      <c r="E347" s="44">
        <f t="shared" si="34"/>
        <v>727.42850373545912</v>
      </c>
      <c r="F347" s="44">
        <f t="shared" si="35"/>
        <v>66442.720137297583</v>
      </c>
      <c r="G347" s="5"/>
    </row>
    <row r="348" spans="1:7">
      <c r="A348" s="45">
        <f t="shared" ca="1" si="32"/>
        <v>51957</v>
      </c>
      <c r="B348">
        <f t="shared" si="33"/>
        <v>339</v>
      </c>
      <c r="C348" s="44">
        <f t="shared" si="30"/>
        <v>3399.0555147000314</v>
      </c>
      <c r="D348" s="44">
        <f t="shared" si="31"/>
        <v>2699.7458852549744</v>
      </c>
      <c r="E348" s="44">
        <f t="shared" si="34"/>
        <v>699.309629445057</v>
      </c>
      <c r="F348" s="44">
        <f t="shared" si="35"/>
        <v>63742.974252042608</v>
      </c>
      <c r="G348" s="5"/>
    </row>
    <row r="349" spans="1:7">
      <c r="A349" s="45">
        <f t="shared" ca="1" si="32"/>
        <v>51987</v>
      </c>
      <c r="B349">
        <f t="shared" si="33"/>
        <v>340</v>
      </c>
      <c r="C349" s="44">
        <f t="shared" si="30"/>
        <v>3399.0555147000314</v>
      </c>
      <c r="D349" s="44">
        <f t="shared" si="31"/>
        <v>2728.1607106972829</v>
      </c>
      <c r="E349" s="44">
        <f t="shared" si="34"/>
        <v>670.8948040027484</v>
      </c>
      <c r="F349" s="44">
        <f t="shared" si="35"/>
        <v>61014.813541345327</v>
      </c>
      <c r="G349" s="5"/>
    </row>
    <row r="350" spans="1:7">
      <c r="A350" s="45">
        <f t="shared" ca="1" si="32"/>
        <v>52018</v>
      </c>
      <c r="B350">
        <f t="shared" si="33"/>
        <v>341</v>
      </c>
      <c r="C350" s="44">
        <f t="shared" si="30"/>
        <v>3399.0555147000314</v>
      </c>
      <c r="D350" s="44">
        <f t="shared" si="31"/>
        <v>2756.8746021773718</v>
      </c>
      <c r="E350" s="44">
        <f t="shared" si="34"/>
        <v>642.18091252265958</v>
      </c>
      <c r="F350" s="44">
        <f t="shared" si="35"/>
        <v>58257.938939167958</v>
      </c>
      <c r="G350" s="5"/>
    </row>
    <row r="351" spans="1:7">
      <c r="A351" s="45">
        <f t="shared" ca="1" si="32"/>
        <v>52048</v>
      </c>
      <c r="B351">
        <f t="shared" si="33"/>
        <v>342</v>
      </c>
      <c r="C351" s="44">
        <f t="shared" si="30"/>
        <v>3399.0555147000314</v>
      </c>
      <c r="D351" s="44">
        <f t="shared" si="31"/>
        <v>2785.8907073652886</v>
      </c>
      <c r="E351" s="44">
        <f t="shared" si="34"/>
        <v>613.1648073347427</v>
      </c>
      <c r="F351" s="44">
        <f t="shared" si="35"/>
        <v>55472.04823180267</v>
      </c>
      <c r="G351" s="5"/>
    </row>
    <row r="352" spans="1:7">
      <c r="A352" s="45">
        <f t="shared" ca="1" si="32"/>
        <v>52079</v>
      </c>
      <c r="B352">
        <f t="shared" si="33"/>
        <v>343</v>
      </c>
      <c r="C352" s="44">
        <f t="shared" si="30"/>
        <v>3399.0555147000314</v>
      </c>
      <c r="D352" s="44">
        <f t="shared" si="31"/>
        <v>2815.2122070603082</v>
      </c>
      <c r="E352" s="44">
        <f t="shared" si="34"/>
        <v>583.84330763972309</v>
      </c>
      <c r="F352" s="44">
        <f t="shared" si="35"/>
        <v>52656.836024742362</v>
      </c>
      <c r="G352" s="5"/>
    </row>
    <row r="353" spans="1:7">
      <c r="A353" s="45">
        <f t="shared" ca="1" si="32"/>
        <v>52110</v>
      </c>
      <c r="B353">
        <f t="shared" si="33"/>
        <v>344</v>
      </c>
      <c r="C353" s="44">
        <f t="shared" si="30"/>
        <v>3399.0555147000314</v>
      </c>
      <c r="D353" s="44">
        <f t="shared" si="31"/>
        <v>2844.8423155396181</v>
      </c>
      <c r="E353" s="44">
        <f t="shared" si="34"/>
        <v>554.2131991604133</v>
      </c>
      <c r="F353" s="44">
        <f t="shared" si="35"/>
        <v>49811.993709202747</v>
      </c>
      <c r="G353" s="5"/>
    </row>
    <row r="354" spans="1:7">
      <c r="A354" s="45">
        <f t="shared" ca="1" si="32"/>
        <v>52140</v>
      </c>
      <c r="B354">
        <f t="shared" si="33"/>
        <v>345</v>
      </c>
      <c r="C354" s="44">
        <f t="shared" si="30"/>
        <v>3399.0555147000314</v>
      </c>
      <c r="D354" s="44">
        <f t="shared" si="31"/>
        <v>2874.7842809106724</v>
      </c>
      <c r="E354" s="44">
        <f t="shared" si="34"/>
        <v>524.27123378935892</v>
      </c>
      <c r="F354" s="44">
        <f t="shared" si="35"/>
        <v>46937.209428292073</v>
      </c>
      <c r="G354" s="5"/>
    </row>
    <row r="355" spans="1:7">
      <c r="A355" s="45">
        <f t="shared" ca="1" si="32"/>
        <v>52171</v>
      </c>
      <c r="B355">
        <f t="shared" si="33"/>
        <v>346</v>
      </c>
      <c r="C355" s="44">
        <f t="shared" si="30"/>
        <v>3399.0555147000314</v>
      </c>
      <c r="D355" s="44">
        <f t="shared" si="31"/>
        <v>2905.0413854672574</v>
      </c>
      <c r="E355" s="44">
        <f t="shared" si="34"/>
        <v>494.01412923277405</v>
      </c>
      <c r="F355" s="44">
        <f t="shared" si="35"/>
        <v>44032.168042824815</v>
      </c>
      <c r="G355" s="5"/>
    </row>
    <row r="356" spans="1:7">
      <c r="A356" s="45">
        <f t="shared" ca="1" si="32"/>
        <v>52201</v>
      </c>
      <c r="B356">
        <f t="shared" si="33"/>
        <v>347</v>
      </c>
      <c r="C356" s="44">
        <f t="shared" si="30"/>
        <v>3399.0555147000314</v>
      </c>
      <c r="D356" s="44">
        <f t="shared" si="31"/>
        <v>2935.6169460493002</v>
      </c>
      <c r="E356" s="44">
        <f t="shared" si="34"/>
        <v>463.43856865073116</v>
      </c>
      <c r="F356" s="44">
        <f t="shared" si="35"/>
        <v>41096.551096775511</v>
      </c>
      <c r="G356" s="5"/>
    </row>
    <row r="357" spans="1:7">
      <c r="A357" s="45">
        <f t="shared" ca="1" si="32"/>
        <v>52232</v>
      </c>
      <c r="B357">
        <f t="shared" si="33"/>
        <v>348</v>
      </c>
      <c r="C357" s="44">
        <f t="shared" si="30"/>
        <v>3399.0555147000314</v>
      </c>
      <c r="D357" s="44">
        <f t="shared" si="31"/>
        <v>2966.5143144064691</v>
      </c>
      <c r="E357" s="44">
        <f t="shared" si="34"/>
        <v>432.54120029356221</v>
      </c>
      <c r="F357" s="44">
        <f t="shared" si="35"/>
        <v>38130.036782369039</v>
      </c>
      <c r="G357" s="5"/>
    </row>
    <row r="358" spans="1:7">
      <c r="A358" s="45">
        <f t="shared" ca="1" si="32"/>
        <v>52263</v>
      </c>
      <c r="B358">
        <f t="shared" si="33"/>
        <v>349</v>
      </c>
      <c r="C358" s="44">
        <f t="shared" si="30"/>
        <v>3399.0555147000314</v>
      </c>
      <c r="D358" s="44">
        <f t="shared" si="31"/>
        <v>2997.7368775655973</v>
      </c>
      <c r="E358" s="44">
        <f t="shared" si="34"/>
        <v>401.31863713443414</v>
      </c>
      <c r="F358" s="44">
        <f t="shared" si="35"/>
        <v>35132.29990480344</v>
      </c>
      <c r="G358" s="5"/>
    </row>
    <row r="359" spans="1:7">
      <c r="A359" s="45">
        <f t="shared" ca="1" si="32"/>
        <v>52291</v>
      </c>
      <c r="B359">
        <f t="shared" si="33"/>
        <v>350</v>
      </c>
      <c r="C359" s="44">
        <f t="shared" si="30"/>
        <v>3399.0555147000314</v>
      </c>
      <c r="D359" s="44">
        <f t="shared" si="31"/>
        <v>3029.2880582019752</v>
      </c>
      <c r="E359" s="44">
        <f t="shared" si="34"/>
        <v>369.76745649805622</v>
      </c>
      <c r="F359" s="44">
        <f t="shared" si="35"/>
        <v>32103.011846601465</v>
      </c>
      <c r="G359" s="5"/>
    </row>
    <row r="360" spans="1:7">
      <c r="A360" s="45">
        <f t="shared" ca="1" si="32"/>
        <v>52322</v>
      </c>
      <c r="B360">
        <f t="shared" si="33"/>
        <v>351</v>
      </c>
      <c r="C360" s="44">
        <f t="shared" si="30"/>
        <v>3399.0555147000314</v>
      </c>
      <c r="D360" s="44">
        <f t="shared" si="31"/>
        <v>3061.1713150145511</v>
      </c>
      <c r="E360" s="44">
        <f t="shared" si="34"/>
        <v>337.88419968548038</v>
      </c>
      <c r="F360" s="44">
        <f t="shared" si="35"/>
        <v>29041.840531586913</v>
      </c>
      <c r="G360" s="5"/>
    </row>
    <row r="361" spans="1:7">
      <c r="A361" s="45">
        <f t="shared" ca="1" si="32"/>
        <v>52352</v>
      </c>
      <c r="B361">
        <f t="shared" si="33"/>
        <v>352</v>
      </c>
      <c r="C361" s="44">
        <f t="shared" si="30"/>
        <v>3399.0555147000314</v>
      </c>
      <c r="D361" s="44">
        <f t="shared" si="31"/>
        <v>3093.390143105079</v>
      </c>
      <c r="E361" s="44">
        <f t="shared" si="34"/>
        <v>305.66537159495226</v>
      </c>
      <c r="F361" s="44">
        <f t="shared" si="35"/>
        <v>25948.450388481833</v>
      </c>
      <c r="G361" s="5"/>
    </row>
    <row r="362" spans="1:7">
      <c r="A362" s="45">
        <f t="shared" ca="1" si="32"/>
        <v>52383</v>
      </c>
      <c r="B362">
        <f t="shared" si="33"/>
        <v>353</v>
      </c>
      <c r="C362" s="44">
        <f t="shared" si="30"/>
        <v>3399.0555147000314</v>
      </c>
      <c r="D362" s="44">
        <f t="shared" si="31"/>
        <v>3125.9480743612603</v>
      </c>
      <c r="E362" s="44">
        <f t="shared" si="34"/>
        <v>273.10744033877131</v>
      </c>
      <c r="F362" s="44">
        <f t="shared" si="35"/>
        <v>22822.502314120575</v>
      </c>
      <c r="G362" s="5"/>
    </row>
    <row r="363" spans="1:7">
      <c r="A363" s="45">
        <f t="shared" ca="1" si="32"/>
        <v>52413</v>
      </c>
      <c r="B363">
        <f t="shared" si="33"/>
        <v>354</v>
      </c>
      <c r="C363" s="44">
        <f t="shared" si="30"/>
        <v>3399.0555147000314</v>
      </c>
      <c r="D363" s="44">
        <f t="shared" si="31"/>
        <v>3158.8486778439124</v>
      </c>
      <c r="E363" s="44">
        <f t="shared" si="34"/>
        <v>240.20683685611905</v>
      </c>
      <c r="F363" s="44">
        <f t="shared" si="35"/>
        <v>19663.653636276664</v>
      </c>
      <c r="G363" s="5"/>
    </row>
    <row r="364" spans="1:7">
      <c r="A364" s="45">
        <f t="shared" ca="1" si="32"/>
        <v>52444</v>
      </c>
      <c r="B364">
        <f t="shared" si="33"/>
        <v>355</v>
      </c>
      <c r="C364" s="44">
        <f t="shared" si="30"/>
        <v>3399.0555147000314</v>
      </c>
      <c r="D364" s="44">
        <f t="shared" si="31"/>
        <v>3192.0955601782193</v>
      </c>
      <c r="E364" s="44">
        <f t="shared" si="34"/>
        <v>206.95995452181188</v>
      </c>
      <c r="F364" s="44">
        <f t="shared" si="35"/>
        <v>16471.558076098445</v>
      </c>
      <c r="G364" s="5"/>
    </row>
    <row r="365" spans="1:7">
      <c r="A365" s="45">
        <f t="shared" ca="1" si="32"/>
        <v>52475</v>
      </c>
      <c r="B365">
        <f t="shared" si="33"/>
        <v>356</v>
      </c>
      <c r="C365" s="44">
        <f t="shared" si="30"/>
        <v>3399.0555147000314</v>
      </c>
      <c r="D365" s="44">
        <f t="shared" si="31"/>
        <v>3225.6923659490953</v>
      </c>
      <c r="E365" s="44">
        <f t="shared" si="34"/>
        <v>173.36314875093612</v>
      </c>
      <c r="F365" s="44">
        <f t="shared" si="35"/>
        <v>13245.86571014935</v>
      </c>
      <c r="G365" s="5"/>
    </row>
    <row r="366" spans="1:7">
      <c r="A366" s="45">
        <f t="shared" ca="1" si="32"/>
        <v>52505</v>
      </c>
      <c r="B366">
        <f t="shared" si="33"/>
        <v>357</v>
      </c>
      <c r="C366" s="44">
        <f t="shared" si="30"/>
        <v>3399.0555147000314</v>
      </c>
      <c r="D366" s="44">
        <f t="shared" si="31"/>
        <v>3259.6427781007096</v>
      </c>
      <c r="E366" s="44">
        <f t="shared" si="34"/>
        <v>139.4127365993219</v>
      </c>
      <c r="F366" s="44">
        <f t="shared" si="35"/>
        <v>9986.2229320486404</v>
      </c>
      <c r="G366" s="5"/>
    </row>
    <row r="367" spans="1:7">
      <c r="A367" s="45">
        <f t="shared" ca="1" si="32"/>
        <v>52536</v>
      </c>
      <c r="B367">
        <f t="shared" si="33"/>
        <v>358</v>
      </c>
      <c r="C367" s="44">
        <f t="shared" si="30"/>
        <v>3399.0555147000314</v>
      </c>
      <c r="D367" s="44">
        <f t="shared" si="31"/>
        <v>3293.9505183402193</v>
      </c>
      <c r="E367" s="44">
        <f t="shared" si="34"/>
        <v>105.10499635981193</v>
      </c>
      <c r="F367" s="44">
        <f t="shared" si="35"/>
        <v>6692.2724137084206</v>
      </c>
      <c r="G367" s="5"/>
    </row>
    <row r="368" spans="1:7">
      <c r="A368" s="45">
        <f t="shared" ca="1" si="32"/>
        <v>52566</v>
      </c>
      <c r="B368">
        <f t="shared" si="33"/>
        <v>359</v>
      </c>
      <c r="C368" s="44">
        <f t="shared" si="30"/>
        <v>3399.0555147000314</v>
      </c>
      <c r="D368" s="44">
        <f t="shared" si="31"/>
        <v>3328.6193475457503</v>
      </c>
      <c r="E368" s="44">
        <f t="shared" si="34"/>
        <v>70.436167154281122</v>
      </c>
      <c r="F368" s="44">
        <f t="shared" si="35"/>
        <v>3363.6530661626703</v>
      </c>
      <c r="G368" s="5"/>
    </row>
    <row r="369" spans="1:7">
      <c r="A369" s="45">
        <f t="shared" ca="1" si="32"/>
        <v>52597</v>
      </c>
      <c r="B369">
        <f t="shared" si="33"/>
        <v>360</v>
      </c>
      <c r="C369" s="44">
        <f t="shared" si="30"/>
        <v>3399.0555147000314</v>
      </c>
      <c r="D369" s="44">
        <f t="shared" si="31"/>
        <v>3363.6530661786692</v>
      </c>
      <c r="E369" s="44">
        <f t="shared" si="34"/>
        <v>35.402448521362103</v>
      </c>
      <c r="F369" s="44">
        <f t="shared" si="35"/>
        <v>-1.5998921298887581E-8</v>
      </c>
      <c r="G369" s="5"/>
    </row>
    <row r="370" spans="1:7">
      <c r="A370" s="1"/>
    </row>
  </sheetData>
  <phoneticPr fontId="0" type="noConversion"/>
  <printOptions gridLinesSet="0"/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</vt:lpstr>
      <vt:lpstr>Harmonogram</vt:lpstr>
    </vt:vector>
  </TitlesOfParts>
  <Company>JWalk &amp;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controls.xlsx</dc:title>
  <dc:subject>Excel 2007 Power Progamming With VBA</dc:subject>
  <dc:creator>John Walkenbach</dc:creator>
  <cp:keywords>©2007, JWalk &amp; Associates, Inc.</cp:keywords>
  <dc:description>Example file distributed with 'Excel 2007 Power Programming With VBA'</dc:description>
  <cp:lastModifiedBy>Maciej</cp:lastModifiedBy>
  <dcterms:created xsi:type="dcterms:W3CDTF">1998-09-30T16:26:14Z</dcterms:created>
  <dcterms:modified xsi:type="dcterms:W3CDTF">2014-02-24T19:45:28Z</dcterms:modified>
  <cp:category>http://www.j-walk.com/ss</cp:category>
</cp:coreProperties>
</file>